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3256" windowHeight="13176" activeTab="1"/>
  </bookViews>
  <sheets>
    <sheet name="Rekapitulácia stavby" sheetId="1" r:id="rId1"/>
    <sheet name="06 - Gastro" sheetId="7" r:id="rId2"/>
  </sheets>
  <definedNames>
    <definedName name="_xlnm._FilterDatabase" localSheetId="1" hidden="1">'06 - Gastro'!$C$120:$K$159</definedName>
    <definedName name="_xlnm.Print_Area" localSheetId="1">'06 - Gastro'!$C$4:$J$76,'06 - Gastro'!$C$82:$J$102,'06 - Gastro'!$C$108:$K$159</definedName>
    <definedName name="_xlnm.Print_Area" localSheetId="0">'Rekapitulácia stavby'!$D$4:$AO$76,'Rekapitulácia stavby'!$C$82:$AQ$99</definedName>
    <definedName name="_xlnm.Print_Titles" localSheetId="0">'Rekapitulácia stavby'!$92:$92</definedName>
    <definedName name="_xlnm.Print_Titles" localSheetId="1">'06 - Gastro'!$120:$120</definedName>
  </definedNames>
  <calcPr calcId="145621"/>
  <extLst/>
</workbook>
</file>

<file path=xl/sharedStrings.xml><?xml version="1.0" encoding="utf-8"?>
<sst xmlns="http://schemas.openxmlformats.org/spreadsheetml/2006/main" count="777" uniqueCount="234">
  <si>
    <t>Export Komplet</t>
  </si>
  <si>
    <t/>
  </si>
  <si>
    <t>2.0</t>
  </si>
  <si>
    <t>False</t>
  </si>
  <si>
    <t>{ea7f3d78-6a4a-46bf-a226-0db7369568f8}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</si>
  <si>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</si>
  <si>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</si>
  <si>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</si>
  <si>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</si>
  <si>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</si>
  <si>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</si>
  <si>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2019MB151</t>
  </si>
  <si>
    <t>Stavba:</t>
  </si>
  <si>
    <t>Prístavba jedálne a stavebné úpravy základnej školy</t>
  </si>
  <si>
    <t>JKSO:</t>
  </si>
  <si>
    <t>KS:</t>
  </si>
  <si>
    <t>Miesto:</t>
  </si>
  <si>
    <t>Rovinka</t>
  </si>
  <si>
    <t>Dátum:</t>
  </si>
  <si>
    <t>28. 8. 2019</t>
  </si>
  <si>
    <t>Objednávateľ:</t>
  </si>
  <si>
    <t>IČO:</t>
  </si>
  <si>
    <t>Obec Rovinka</t>
  </si>
  <si>
    <t>IČ DPH:</t>
  </si>
  <si>
    <t>Zhotoviteľ:</t>
  </si>
  <si>
    <t xml:space="preserve"> </t>
  </si>
  <si>
    <t>Projektant:</t>
  </si>
  <si>
    <t>JFcon, s.r.o.</t>
  </si>
  <si>
    <t>True</t>
  </si>
  <si>
    <t>0,01</t>
  </si>
  <si>
    <t>Spracovateľ:</t>
  </si>
  <si>
    <t>Ing. Michaela Blašková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</si>
  <si>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</si>
  <si>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</si>
  <si>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</si>
  <si>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</si>
  <si>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</si>
  <si>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</si>
  <si>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</si>
  <si>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</si>
  <si>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</si>
  <si>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</si>
  <si>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</si>
  <si>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</si>
  <si>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</si>
  <si>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</si>
  <si>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</si>
  <si>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</si>
  <si>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</si>
  <si>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</si>
  <si>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</si>
  <si>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</si>
  <si>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</si>
  <si>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</si>
  <si>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</si>
  <si>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</si>
  <si>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</si>
  <si>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</si>
  <si>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</si>
  <si>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</si>
  <si>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</si>
  <si>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</si>
  <si>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</si>
  <si>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</si>
  <si>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</si>
  <si>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</si>
  <si>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</si>
  <si>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</si>
  <si>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</si>
  <si>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</si>
  <si>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</si>
  <si>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</si>
  <si>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</si>
  <si>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</si>
  <si>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</si>
  <si>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</si>
  <si>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</si>
  <si>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</si>
  <si>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</si>
  <si>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</si>
  <si>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</si>
  <si>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</si>
  <si>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06</t>
  </si>
  <si>
    <t>Gastro</t>
  </si>
  <si>
    <t>{98b62b8c-a087-4828-bad5-2175bda5fff6}</t>
  </si>
  <si>
    <t>2) Ostatné náklady zo súhrnného listu</t>
  </si>
  <si>
    <t>Percent. zadanie
[% nákladov rozpočtu]</t>
  </si>
  <si>
    <t>Zaradenie nákladov</t>
  </si>
  <si>
    <t>Celkové náklady za stavbu 1) + 2)</t>
  </si>
  <si>
    <t>KRYCÍ LIST ROZPOČTU</t>
  </si>
  <si>
    <t>Objekt: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</si>
  <si>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</si>
  <si>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</si>
  <si>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</si>
  <si>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</si>
  <si>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</si>
  <si>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</si>
  <si>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</si>
  <si>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</si>
  <si>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</si>
  <si>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</si>
  <si>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</si>
  <si>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</si>
  <si>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</si>
  <si>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</si>
  <si>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</si>
  <si>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</si>
  <si>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</si>
  <si>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</si>
  <si>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</si>
  <si>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</si>
  <si>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ROZPOCET</t>
  </si>
  <si>
    <t>K</t>
  </si>
  <si>
    <t>4</t>
  </si>
  <si>
    <t>2</t>
  </si>
  <si>
    <t>9</t>
  </si>
  <si>
    <t>11</t>
  </si>
  <si>
    <t>10</t>
  </si>
  <si>
    <t>3</t>
  </si>
  <si>
    <t>5</t>
  </si>
  <si>
    <t>6</t>
  </si>
  <si>
    <t>7</t>
  </si>
  <si>
    <t>8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</si>
  <si>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</si>
  <si>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</si>
  <si>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</si>
  <si>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</si>
  <si>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</si>
  <si>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</si>
  <si>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</si>
  <si>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</si>
  <si>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</si>
  <si>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</si>
  <si>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</si>
  <si>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</si>
  <si>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</si>
  <si>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</si>
  <si>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</si>
  <si>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52</t>
  </si>
  <si>
    <t>54</t>
  </si>
  <si>
    <t>28</t>
  </si>
  <si>
    <t>56</t>
  </si>
  <si>
    <t>ks</t>
  </si>
  <si>
    <t>30</t>
  </si>
  <si>
    <t>32</t>
  </si>
  <si>
    <t>66</t>
  </si>
  <si>
    <t>68</t>
  </si>
  <si>
    <t>70</t>
  </si>
  <si>
    <t>72</t>
  </si>
  <si>
    <t>74</t>
  </si>
  <si>
    <t>42</t>
  </si>
  <si>
    <t>34</t>
  </si>
  <si>
    <t>44</t>
  </si>
  <si>
    <t>60</t>
  </si>
  <si>
    <t>64</t>
  </si>
  <si>
    <t>50</t>
  </si>
  <si>
    <t>48</t>
  </si>
  <si>
    <t>58</t>
  </si>
  <si>
    <t>D1</t>
  </si>
  <si>
    <t>36</t>
  </si>
  <si>
    <t>38</t>
  </si>
  <si>
    <t>40</t>
  </si>
  <si>
    <t>46</t>
  </si>
  <si>
    <t>62</t>
  </si>
  <si>
    <t>06 - Gastro</t>
  </si>
  <si>
    <t>D1 - UMÝVANIE</t>
  </si>
  <si>
    <t>UMÝVANIE</t>
  </si>
  <si>
    <t>TSP2T</t>
  </si>
  <si>
    <t>Vozík na odkladanie podnosov - 4x koliesko ( 2x brzdené ) - vedenie pre podnosy - dvojradový</t>
  </si>
  <si>
    <t>TSPJ4</t>
  </si>
  <si>
    <t>Regál s plnými policami - 4 police Vyrobené s potravinársky nezávadnej chróm-niklovej ocele  STN 17241 •  Základná výška regálu 1800 mm •  Max. zaťaženie jednej police 80 kg •  4 plné police</t>
  </si>
  <si>
    <t>TAVSD1P</t>
  </si>
  <si>
    <t>Predumývací stôl s policou Vyrobené s potravinársky nezávadnej  chróm-niklovej ocele  STN 17241 •  Hrúbka plechu 1,25 mm •  Výška zadného lemu 150 mm •  Základná výška 850 mm •  Možnosť nastavenia výšky nôh +45mm •  1 x drez  •  Polica</t>
  </si>
  <si>
    <t>Pol1</t>
  </si>
  <si>
    <t>Sprcha s batériou zo stola s ramenom* nerezová tlaková hadica vyrovnávacia pružina tlaková sprcha s pákovým ovládačom batéria z drezu,úchyt do steny spätné klapky</t>
  </si>
  <si>
    <t>PT-M</t>
  </si>
  <si>
    <t>M822998</t>
  </si>
  <si>
    <t>TOPN1+M7133T02+ M793</t>
  </si>
  <si>
    <t>TAVS1</t>
  </si>
  <si>
    <t>Odoberací stôl s priestorom pre podstolovú umývačku riadu UC-M Vyrobené s potravinársky nezávadnej  chróm-niklovej ocele  STN 17241 •  Hrúbka plechu 1,25 mm •  Výška zadného lemu 40 mm •  Základná výška 850 mm •  Možnosť nastavenia výšky nôh +45mm</t>
  </si>
  <si>
    <t>UCM</t>
  </si>
  <si>
    <t>TSPJ4.1</t>
  </si>
  <si>
    <t>Regál s plnými policami - 4 police Vyrobené s potravinársky nezávadnej chróm-niklovej ocele  STN 17241 •  Základná výška regálu 1800 mm •  Max. zaťaženie jednej police 80 kg •  4 plné police •  Druhá polica vo výške stola •  Krytovaný z pravej strany</t>
  </si>
  <si>
    <t>TADZ2P</t>
  </si>
  <si>
    <t>TSPJ4.2</t>
  </si>
  <si>
    <t>Regál s plnými policami - 4 police Vyrobené s potravinársky nezávadnej chróm-niklovej ocele  STN 17241 •  Základná výška regálu 1800 mm •  Max. zaťaženie jednej police 80 kg •  4 plné police •  Druhá polica vo výške stola</t>
  </si>
  <si>
    <t>Pol2</t>
  </si>
  <si>
    <t>Dvierka do výdaja</t>
  </si>
  <si>
    <t>TVNP2</t>
  </si>
  <si>
    <t>Vozík na podnosy a príbory 4 kolieska ( 2 brzdené ) 4x GN 1/4-150 mm</t>
  </si>
  <si>
    <t>TASV3L 4GN</t>
  </si>
  <si>
    <t>T-HZ-S-4 1500</t>
  </si>
  <si>
    <t>Hygienický zákryt obslužný s LED osvetlením</t>
  </si>
  <si>
    <t>T-FM</t>
  </si>
  <si>
    <t>Predný modul - vykrývacia stena Možnosť nastavenia výšky nôh +50 mm Trúbková dráha na podnosy</t>
  </si>
  <si>
    <t>T-OVNT-2</t>
  </si>
  <si>
    <t>Ohrevný vozík na taniere 2 x 50 tanierov Dvojplášťové izolované prevedenie. Polykarbonátový vrchný kryt. Pružinový mechanizmus zdvíhania tanierov. Nastaviteľná veľkosť tanierov (priemer 32 cm) Regulácia teploty +30/+80°C 4 kolieska(2 brzdené)</t>
  </si>
  <si>
    <t>TASV3L 2GN</t>
  </si>
  <si>
    <t>T-HZ-S-4 900</t>
  </si>
  <si>
    <t>Hygienický zákryt obslužný s LED osvetlenie</t>
  </si>
  <si>
    <t>TASJ3</t>
  </si>
  <si>
    <t>Pracovný stôl s policou • Vyrobené z potravinársky nezávadnej chróm-niklovej ocele STN 17241   • Hrúbka plechu 1 mm  • Hrúbka pracovnej dosky 50 mm  • Výška zadného lemu 40 mm  • Základná výška 850 mm  • Možnosť nastavenia výšky nôh +45mm</t>
  </si>
  <si>
    <t>TCHV1S</t>
  </si>
  <si>
    <t>TOP1</t>
  </si>
  <si>
    <t>Obklad výdajnej linky 4,5 m</t>
  </si>
  <si>
    <t>Pol3</t>
  </si>
  <si>
    <t>Sokel 4,5 m</t>
  </si>
  <si>
    <t>TTSD1</t>
  </si>
  <si>
    <t>Dráha na tácky 4,5 m - 3x leštená trubka</t>
  </si>
  <si>
    <t>G057206</t>
  </si>
  <si>
    <t>Ohrevný prepravný vozík 15 x GN1/1 - kapacita:15x GN 1/1-65 mm - s digitálny termostatom, lisovanými vsuvmi - kompletne z nerezu, s brzdenými kolieskami - termoregulácia od 30 °C do 90 °C, so systémom dovlhčovania</t>
  </si>
  <si>
    <t>2002.36</t>
  </si>
  <si>
    <t>TAUSP1</t>
  </si>
  <si>
    <t>TAZB1</t>
  </si>
  <si>
    <t>T28-6MR</t>
  </si>
  <si>
    <t>Váha stolová T28-6MR bez akumulátora Rozmer misky : 230x190 Váživosť : 6 kg Uradné overenie v cene.</t>
  </si>
  <si>
    <t>S773025</t>
  </si>
  <si>
    <t>TSP3GN</t>
  </si>
  <si>
    <t>Vozík na GN Hrúbka pracovnej dosky 50 mm Vedenie pre GN 1/1 a GN 2/1 - jednoradový 4 kolieska priemer 100 mm</t>
  </si>
  <si>
    <t>TDVJ1</t>
  </si>
  <si>
    <t>Manipulačný vozík Vyrobené s potravinársky nezávadnej chróm-niklovej ocele  STN 17241   •  4 x otočné koliesko d=125mm</t>
  </si>
  <si>
    <t>Winterhalter PT-M-profesionálna priechodná umývačka riadu Veľkosť koša : 500x500 mm 2 dávkovač 3 štandardné programy - krátky, štandardný a intenzívny Váha :134 kg Kapacita nádrže: 35 L Znížená spotreba vody a energie V cene je kalkulovaný dávkovač umývacieho prostriedku</t>
  </si>
  <si>
    <t>Automatický zmäkčovač vody* - určené pre použitie s tabletovou soľou - max.prietok vody 0,8m3/min. - s 10 kg zásobníkom na soľ - max. teplota vody 43 °C - upravuje vodu pomocou výmeny iónov - plne automatická regenerácia v logických cykloch - systém vyhodsystém vyhodnotí potrebu regenerácie na základe spotreby vody, alebo prednastavenej regeneračnej doby - regenerácia je nastaviteľná od 1 do 30 dní</t>
  </si>
  <si>
    <t>Nástenný odsávač pár s motorom a regulátorom otáčok Vyrobené s potravinársky nezávadnej chróm-niklovej ocele  STN 17241 •  Hrúbka plechu 1 mm •  Základná výška 450 mm •  Vertikálne odlučovače tuku 400x400 mm •  Možnosť prevedenia s osvetlením •  Výpustná miska kondenzátu •  uši na zavesenie digestora •  tukové filtre súčasťou dodávky</t>
  </si>
  <si>
    <t>Profesionálna umývačka pohárov Winterhalter  UC-M - programy: 3 + doplnkové, 2 dávkovače - teoretický výkon umývacie programy 1/2/3,  - rozmer koša 500x500, objem nádrže 15,3 litrov,  - oplachová teplota 65°C, teplota nádrže 62°C, maximálna teplota prívodnej vody 60°C, súčasti-2 koše - 85000436 drôtený kôš na poháre, veľkosť L, 5 radov, rozmer 500x500x180, 3602259 plastový kôš na taniere, veľkosť L, 6 alebo 8 radov, rozmer 500x500x104, košíček 3602261, prívodná hadica s filtrom nečistôt, odpadová hadica, 2 externé hadičky so signalizáciou - váha : 65 kg</t>
  </si>
  <si>
    <t>Drez zváraný s policou • Vyrobené s potravinársky nezávadnej chróm-niklovej ocele  STN 17241 •  Hrúbka plechu 1,25 mm •  Výška zadného lemu 40 mm •  Základná výška 850 mm •  Možnosť nastavenia výšky nôh +45mm •  Nohy z jaklových profi lov •  Plná polica vo výške 150 mm • Drez rozmer 910x460 mm</t>
  </si>
  <si>
    <t>Ohrevný stôl na GN s delenými vaňami •Vyrobené s potravinársky nezávadnej chróm-niklovej ocele  STN 17241 •  Možnosť nastavenia výšky nôh +45mm •  Regulácia teploty 0°C až +90°C • Lisované delené vane • Každá vaňa samostatne ovládaná • Ventil na napúšťanie a vypúštanie vody •  Krytovanie z troch strán • Posuvné dvere • 4x GN 1/1 • ovládací panel s vypínačom • samostatne napustenie / vypúšťanie vody pre každú vaňu napojiť na spoločný vývod / prívod /</t>
  </si>
  <si>
    <t>Ohrevný stôl na GN s delenými vaňami Vyrobené s potravinársky nezávadnej chróm-niklovej ocele  STN 17241 •  Možnosť nastavenia výšky nôh +45mm •  Regulácia teploty 0°C až +90°C • Lisované delené vane • Každá vaňa samostatne ovládaná • Ventil na napúšťanie a vypúštanie vody •  Krytovanie z troch strán • Krídlové dvere • ovládací panel s vypínačom • samostatne napustenie / vypúšťanie vody pre každú vaňu napojiť na spoločný vývod / prívod /</t>
  </si>
  <si>
    <t>Chladiaca vitrína samoobslužná • Vyrobené s potravinársky nezávadnej chróm-niklovej ocele  STN 17241 • Regulácia teploty +2°C až +8°C • Teplota okolia maximálne 32 °C • Termoizolačné dvojité sklo • Chladiace médium R134a • Agregát musí byť umiestnený pod pracovnou doskou</t>
  </si>
  <si>
    <t>Chladnička univerzálna biela HR 600* objem: 600 l chladenie: ventilované dvere: plné vonkajšie prevedenie: biela vnútorné prevedenie: biela prev. teplota: 0/+10°C elektronická riadiaca jednotka chladivo: R134a zámok max. teplota/vlhkosť okolia +25°C / 60%vnútorný rozmer: GN2/1, základné príslušenstvo: - 4 x rošt GN2/1</t>
  </si>
  <si>
    <t>Umývací stôl s policou Vyrobené s potravinársky nezávadnej chróm-niklovej ocele  STN 17241 •  Hrúbka plechu 1,25 mm •  Výška zadného lemu 40 mm •  Základná výška 850 mm •  Možnosť nastavenia výšky nôh +45mm •  Nohy z jaklových profi lov •  1 x drez na pravej strane •  plná polica vo výške 150mm</t>
  </si>
  <si>
    <t>Zásuvkový blok • Vyrobené z potravinársky nezávadnej chróm-niklovej ocele  STN 17241 •  Hrúbka plechu 1 mm •  Hrúbka pracovnej dosky 50 mm •  Výška zadného lemu 40 mm •  Základná výška 850 mm •  Možnosť nastavenia výšky nôh +45mm •  Opláštenie z troch strán •  3x zásuvka na GN 1/1</t>
  </si>
  <si>
    <t>Indukčná varná stolička Rozmer:500x500x380 mm Max.priemer hrnca:340 mm - 9 stupňová regulácia výkonu - veľmi odolné keramické sklo - displej na vrchnom pláte - ukazuje nastavený výkon - pre hrnce do 100 litrov - kompletne z nerezu - výkonný chladiaci systém</t>
  </si>
  <si>
    <t>Označenie konrétnych typov (názvy, označenia a pod.) podľa výrobcov materiálov, výrobkov a konštrukcií, ktoré uchádzač navrhuje a v položkách, kde je to uplatniteľné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</si>
</sst>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0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167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0" fillId="4" borderId="0" xfId="0" applyFont="1" applyFill="1" applyAlignment="1">
      <alignment horizontal="center" vertical="center"/>
    </xf>
    <xf numFmtId="4" fontId="20" fillId="3" borderId="0" xfId="0" applyNumberFormat="1" applyFont="1" applyFill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22" xfId="0" applyFont="1" applyFill="1" applyBorder="1" applyAlignment="1">
      <alignment horizontal="left" vertical="center"/>
    </xf>
    <xf numFmtId="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9" fillId="5" borderId="24" xfId="0" applyFont="1" applyFill="1" applyBorder="1" applyAlignment="1">
      <alignment horizontal="center" vertical="center" wrapText="1"/>
    </xf>
    <xf numFmtId="0" fontId="29" fillId="5" borderId="25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79">
      <selection activeCell="U108" sqref="U10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" customHeight="1">
      <c r="AR2" s="150" t="s">
        <v>5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S2" s="13" t="s">
        <v>6</v>
      </c>
      <c r="BT2" s="13" t="s">
        <v>7</v>
      </c>
    </row>
    <row r="3" spans="2:72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2:71" s="1" customFormat="1" ht="24.9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2:71" s="1" customFormat="1" ht="12" customHeight="1">
      <c r="B5" s="16"/>
      <c r="D5" s="19" t="s">
        <v>10</v>
      </c>
      <c r="K5" s="147" t="s">
        <v>11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R5" s="16"/>
      <c r="BS5" s="13" t="s">
        <v>6</v>
      </c>
    </row>
    <row r="6" spans="2:71" s="1" customFormat="1" ht="36.9" customHeight="1">
      <c r="B6" s="16"/>
      <c r="D6" s="21" t="s">
        <v>12</v>
      </c>
      <c r="K6" s="149" t="s">
        <v>13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R6" s="16"/>
      <c r="BS6" s="13" t="s">
        <v>6</v>
      </c>
    </row>
    <row r="7" spans="2:71" s="1" customFormat="1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2:71" s="1" customFormat="1" ht="12" customHeight="1">
      <c r="B8" s="16"/>
      <c r="D8" s="22" t="s">
        <v>16</v>
      </c>
      <c r="K8" s="20" t="s">
        <v>17</v>
      </c>
      <c r="AK8" s="22" t="s">
        <v>18</v>
      </c>
      <c r="AN8" s="20" t="s">
        <v>19</v>
      </c>
      <c r="AR8" s="16"/>
      <c r="BS8" s="13" t="s">
        <v>6</v>
      </c>
    </row>
    <row r="9" spans="2:71" s="1" customFormat="1" ht="14.4" customHeight="1">
      <c r="B9" s="16"/>
      <c r="AR9" s="16"/>
      <c r="BS9" s="13" t="s">
        <v>6</v>
      </c>
    </row>
    <row r="10" spans="2:71" s="1" customFormat="1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2:71" s="1" customFormat="1" ht="18.45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2:71" s="1" customFormat="1" ht="6.9" customHeight="1">
      <c r="B12" s="16"/>
      <c r="AR12" s="16"/>
      <c r="BS12" s="13" t="s">
        <v>6</v>
      </c>
    </row>
    <row r="13" spans="2:71" s="1" customFormat="1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2:71" ht="13.2">
      <c r="B14" s="16"/>
      <c r="E14" s="20" t="s">
        <v>25</v>
      </c>
      <c r="AK14" s="22" t="s">
        <v>23</v>
      </c>
      <c r="AN14" s="20" t="s">
        <v>1</v>
      </c>
      <c r="AR14" s="16"/>
      <c r="BS14" s="13" t="s">
        <v>6</v>
      </c>
    </row>
    <row r="15" spans="2:71" s="1" customFormat="1" ht="6.9" customHeight="1">
      <c r="B15" s="16"/>
      <c r="AR15" s="16"/>
      <c r="BS15" s="13" t="s">
        <v>3</v>
      </c>
    </row>
    <row r="16" spans="2:71" s="1" customFormat="1" ht="12" customHeight="1">
      <c r="B16" s="16"/>
      <c r="D16" s="22" t="s">
        <v>26</v>
      </c>
      <c r="AK16" s="22" t="s">
        <v>21</v>
      </c>
      <c r="AN16" s="20" t="s">
        <v>1</v>
      </c>
      <c r="AR16" s="16"/>
      <c r="BS16" s="13" t="s">
        <v>3</v>
      </c>
    </row>
    <row r="17" spans="2:71" s="1" customFormat="1" ht="18.45" customHeight="1">
      <c r="B17" s="16"/>
      <c r="E17" s="20" t="s">
        <v>27</v>
      </c>
      <c r="AK17" s="22" t="s">
        <v>23</v>
      </c>
      <c r="AN17" s="20" t="s">
        <v>1</v>
      </c>
      <c r="AR17" s="16"/>
      <c r="BS17" s="13" t="s">
        <v>28</v>
      </c>
    </row>
    <row r="18" spans="2:71" s="1" customFormat="1" ht="6.9" customHeight="1">
      <c r="B18" s="16"/>
      <c r="AR18" s="16"/>
      <c r="BS18" s="13" t="s">
        <v>29</v>
      </c>
    </row>
    <row r="19" spans="2:71" s="1" customFormat="1" ht="12" customHeight="1">
      <c r="B19" s="16"/>
      <c r="D19" s="22" t="s">
        <v>30</v>
      </c>
      <c r="AK19" s="22" t="s">
        <v>21</v>
      </c>
      <c r="AN19" s="20" t="s">
        <v>1</v>
      </c>
      <c r="AR19" s="16"/>
      <c r="BS19" s="13" t="s">
        <v>29</v>
      </c>
    </row>
    <row r="20" spans="2:71" s="1" customFormat="1" ht="18.45" customHeight="1">
      <c r="B20" s="16"/>
      <c r="E20" s="20" t="s">
        <v>31</v>
      </c>
      <c r="AK20" s="22" t="s">
        <v>23</v>
      </c>
      <c r="AN20" s="20" t="s">
        <v>1</v>
      </c>
      <c r="AR20" s="16"/>
      <c r="BS20" s="13" t="s">
        <v>28</v>
      </c>
    </row>
    <row r="21" spans="2:44" s="1" customFormat="1" ht="6.9" customHeight="1">
      <c r="B21" s="16"/>
      <c r="AR21" s="16"/>
    </row>
    <row r="22" spans="2:44" s="1" customFormat="1" ht="12" customHeight="1">
      <c r="B22" s="16"/>
      <c r="D22" s="22" t="s">
        <v>32</v>
      </c>
      <c r="AR22" s="16"/>
    </row>
    <row r="23" spans="2:44" s="1" customFormat="1" ht="16.5" customHeight="1">
      <c r="B23" s="16"/>
      <c r="E23" s="155" t="s">
        <v>1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R23" s="16"/>
    </row>
    <row r="24" spans="2:44" s="1" customFormat="1" ht="6.9" customHeight="1">
      <c r="B24" s="16"/>
      <c r="AR24" s="16"/>
    </row>
    <row r="25" spans="2:44" s="1" customFormat="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14.4" customHeight="1">
      <c r="B26" s="16"/>
      <c r="D26" s="25" t="s">
        <v>33</v>
      </c>
      <c r="AK26" s="158">
        <f>ROUND(AG94,2)</f>
        <v>0</v>
      </c>
      <c r="AL26" s="148"/>
      <c r="AM26" s="148"/>
      <c r="AN26" s="148"/>
      <c r="AO26" s="148"/>
      <c r="AR26" s="16"/>
    </row>
    <row r="27" spans="2:44" s="1" customFormat="1" ht="14.4" customHeight="1">
      <c r="B27" s="16"/>
      <c r="D27" s="25" t="s">
        <v>34</v>
      </c>
      <c r="AK27" s="158">
        <f>ROUND(AG97,2)</f>
        <v>0</v>
      </c>
      <c r="AL27" s="158"/>
      <c r="AM27" s="158"/>
      <c r="AN27" s="158"/>
      <c r="AO27" s="158"/>
      <c r="AR27" s="16"/>
    </row>
    <row r="28" spans="1:57" s="2" customFormat="1" ht="6.9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  <c r="BE28" s="27"/>
    </row>
    <row r="29" spans="1:57" s="2" customFormat="1" ht="25.95" customHeight="1">
      <c r="A29" s="27"/>
      <c r="B29" s="28"/>
      <c r="C29" s="27"/>
      <c r="D29" s="29" t="s">
        <v>35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160">
        <f>ROUND(AK26+AK27,2)</f>
        <v>0</v>
      </c>
      <c r="AL29" s="161"/>
      <c r="AM29" s="161"/>
      <c r="AN29" s="161"/>
      <c r="AO29" s="161"/>
      <c r="AP29" s="27"/>
      <c r="AQ29" s="27"/>
      <c r="AR29" s="28"/>
      <c r="BE29" s="27"/>
    </row>
    <row r="30" spans="1:57" s="2" customFormat="1" ht="6.9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8"/>
      <c r="BE30" s="27"/>
    </row>
    <row r="31" spans="1:57" s="2" customFormat="1" ht="13.2">
      <c r="A31" s="27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162" t="s">
        <v>36</v>
      </c>
      <c r="M31" s="162"/>
      <c r="N31" s="162"/>
      <c r="O31" s="162"/>
      <c r="P31" s="162"/>
      <c r="Q31" s="27"/>
      <c r="R31" s="27"/>
      <c r="S31" s="27"/>
      <c r="T31" s="27"/>
      <c r="U31" s="27"/>
      <c r="V31" s="27"/>
      <c r="W31" s="162" t="s">
        <v>37</v>
      </c>
      <c r="X31" s="162"/>
      <c r="Y31" s="162"/>
      <c r="Z31" s="162"/>
      <c r="AA31" s="162"/>
      <c r="AB31" s="162"/>
      <c r="AC31" s="162"/>
      <c r="AD31" s="162"/>
      <c r="AE31" s="162"/>
      <c r="AF31" s="27"/>
      <c r="AG31" s="27"/>
      <c r="AH31" s="27"/>
      <c r="AI31" s="27"/>
      <c r="AJ31" s="27"/>
      <c r="AK31" s="162" t="s">
        <v>38</v>
      </c>
      <c r="AL31" s="162"/>
      <c r="AM31" s="162"/>
      <c r="AN31" s="162"/>
      <c r="AO31" s="162"/>
      <c r="AP31" s="27"/>
      <c r="AQ31" s="27"/>
      <c r="AR31" s="28"/>
      <c r="BE31" s="27"/>
    </row>
    <row r="32" spans="2:44" s="3" customFormat="1" ht="14.4" customHeight="1">
      <c r="B32" s="32"/>
      <c r="D32" s="22" t="s">
        <v>39</v>
      </c>
      <c r="F32" s="22" t="s">
        <v>40</v>
      </c>
      <c r="L32" s="156">
        <v>0.2</v>
      </c>
      <c r="M32" s="157"/>
      <c r="N32" s="157"/>
      <c r="O32" s="157"/>
      <c r="P32" s="157"/>
      <c r="W32" s="159">
        <f>ROUND(AZ94+SUM(CD97),2)</f>
        <v>0</v>
      </c>
      <c r="X32" s="157"/>
      <c r="Y32" s="157"/>
      <c r="Z32" s="157"/>
      <c r="AA32" s="157"/>
      <c r="AB32" s="157"/>
      <c r="AC32" s="157"/>
      <c r="AD32" s="157"/>
      <c r="AE32" s="157"/>
      <c r="AK32" s="159">
        <f>ROUND(AV94+SUM(BY97),2)</f>
        <v>0</v>
      </c>
      <c r="AL32" s="157"/>
      <c r="AM32" s="157"/>
      <c r="AN32" s="157"/>
      <c r="AO32" s="157"/>
      <c r="AR32" s="32"/>
    </row>
    <row r="33" spans="2:44" s="3" customFormat="1" ht="14.4" customHeight="1">
      <c r="B33" s="32"/>
      <c r="F33" s="22" t="s">
        <v>41</v>
      </c>
      <c r="L33" s="156">
        <v>0.2</v>
      </c>
      <c r="M33" s="157"/>
      <c r="N33" s="157"/>
      <c r="O33" s="157"/>
      <c r="P33" s="157"/>
      <c r="W33" s="159">
        <f>ROUND(BA94+SUM(CE97),2)</f>
        <v>0</v>
      </c>
      <c r="X33" s="157"/>
      <c r="Y33" s="157"/>
      <c r="Z33" s="157"/>
      <c r="AA33" s="157"/>
      <c r="AB33" s="157"/>
      <c r="AC33" s="157"/>
      <c r="AD33" s="157"/>
      <c r="AE33" s="157"/>
      <c r="AK33" s="159">
        <f>ROUND(AW94+SUM(BZ97),2)</f>
        <v>0</v>
      </c>
      <c r="AL33" s="157"/>
      <c r="AM33" s="157"/>
      <c r="AN33" s="157"/>
      <c r="AO33" s="157"/>
      <c r="AR33" s="32"/>
    </row>
    <row r="34" spans="2:44" s="3" customFormat="1" ht="14.4" customHeight="1" hidden="1">
      <c r="B34" s="32"/>
      <c r="F34" s="22" t="s">
        <v>42</v>
      </c>
      <c r="L34" s="156">
        <v>0.2</v>
      </c>
      <c r="M34" s="157"/>
      <c r="N34" s="157"/>
      <c r="O34" s="157"/>
      <c r="P34" s="157"/>
      <c r="W34" s="159">
        <f>ROUND(BB94+SUM(CF97),2)</f>
        <v>0</v>
      </c>
      <c r="X34" s="157"/>
      <c r="Y34" s="157"/>
      <c r="Z34" s="157"/>
      <c r="AA34" s="157"/>
      <c r="AB34" s="157"/>
      <c r="AC34" s="157"/>
      <c r="AD34" s="157"/>
      <c r="AE34" s="157"/>
      <c r="AK34" s="159">
        <v>0</v>
      </c>
      <c r="AL34" s="157"/>
      <c r="AM34" s="157"/>
      <c r="AN34" s="157"/>
      <c r="AO34" s="157"/>
      <c r="AR34" s="32"/>
    </row>
    <row r="35" spans="2:44" s="3" customFormat="1" ht="14.4" customHeight="1" hidden="1">
      <c r="B35" s="32"/>
      <c r="F35" s="22" t="s">
        <v>43</v>
      </c>
      <c r="L35" s="156">
        <v>0.2</v>
      </c>
      <c r="M35" s="157"/>
      <c r="N35" s="157"/>
      <c r="O35" s="157"/>
      <c r="P35" s="157"/>
      <c r="W35" s="159">
        <f>ROUND(BC94+SUM(CG97),2)</f>
        <v>0</v>
      </c>
      <c r="X35" s="157"/>
      <c r="Y35" s="157"/>
      <c r="Z35" s="157"/>
      <c r="AA35" s="157"/>
      <c r="AB35" s="157"/>
      <c r="AC35" s="157"/>
      <c r="AD35" s="157"/>
      <c r="AE35" s="157"/>
      <c r="AK35" s="159">
        <v>0</v>
      </c>
      <c r="AL35" s="157"/>
      <c r="AM35" s="157"/>
      <c r="AN35" s="157"/>
      <c r="AO35" s="157"/>
      <c r="AR35" s="32"/>
    </row>
    <row r="36" spans="2:44" s="3" customFormat="1" ht="14.4" customHeight="1" hidden="1">
      <c r="B36" s="32"/>
      <c r="F36" s="22" t="s">
        <v>44</v>
      </c>
      <c r="L36" s="156">
        <v>0</v>
      </c>
      <c r="M36" s="157"/>
      <c r="N36" s="157"/>
      <c r="O36" s="157"/>
      <c r="P36" s="157"/>
      <c r="W36" s="159">
        <f>ROUND(BD94+SUM(CH97),2)</f>
        <v>0</v>
      </c>
      <c r="X36" s="157"/>
      <c r="Y36" s="157"/>
      <c r="Z36" s="157"/>
      <c r="AA36" s="157"/>
      <c r="AB36" s="157"/>
      <c r="AC36" s="157"/>
      <c r="AD36" s="157"/>
      <c r="AE36" s="157"/>
      <c r="AK36" s="159">
        <v>0</v>
      </c>
      <c r="AL36" s="157"/>
      <c r="AM36" s="157"/>
      <c r="AN36" s="157"/>
      <c r="AO36" s="157"/>
      <c r="AR36" s="32"/>
    </row>
    <row r="37" spans="1:57" s="2" customFormat="1" ht="6.9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2" customFormat="1" ht="25.95" customHeight="1">
      <c r="A38" s="27"/>
      <c r="B38" s="28"/>
      <c r="C38" s="33"/>
      <c r="D38" s="34" t="s">
        <v>45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 t="s">
        <v>46</v>
      </c>
      <c r="U38" s="35"/>
      <c r="V38" s="35"/>
      <c r="W38" s="35"/>
      <c r="X38" s="176" t="s">
        <v>47</v>
      </c>
      <c r="Y38" s="167"/>
      <c r="Z38" s="167"/>
      <c r="AA38" s="167"/>
      <c r="AB38" s="167"/>
      <c r="AC38" s="35"/>
      <c r="AD38" s="35"/>
      <c r="AE38" s="35"/>
      <c r="AF38" s="35"/>
      <c r="AG38" s="35"/>
      <c r="AH38" s="35"/>
      <c r="AI38" s="35"/>
      <c r="AJ38" s="35"/>
      <c r="AK38" s="166">
        <f>SUM(AK29:AK36)</f>
        <v>0</v>
      </c>
      <c r="AL38" s="167"/>
      <c r="AM38" s="167"/>
      <c r="AN38" s="167"/>
      <c r="AO38" s="168"/>
      <c r="AP38" s="33"/>
      <c r="AQ38" s="33"/>
      <c r="AR38" s="28"/>
      <c r="BE38" s="27"/>
    </row>
    <row r="39" spans="1:57" s="2" customFormat="1" ht="6.9" customHeight="1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8"/>
      <c r="BE39" s="27"/>
    </row>
    <row r="40" spans="1:57" s="2" customFormat="1" ht="14.4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8"/>
      <c r="BE40" s="27"/>
    </row>
    <row r="41" spans="2:44" s="1" customFormat="1" ht="14.4" customHeight="1">
      <c r="B41" s="16"/>
      <c r="AR41" s="16"/>
    </row>
    <row r="42" spans="2:44" s="1" customFormat="1" ht="14.4" customHeight="1">
      <c r="B42" s="16"/>
      <c r="AR42" s="16"/>
    </row>
    <row r="43" spans="2:44" s="1" customFormat="1" ht="14.4" customHeight="1">
      <c r="B43" s="16"/>
      <c r="AR43" s="16"/>
    </row>
    <row r="44" spans="2:44" s="1" customFormat="1" ht="14.4" customHeight="1">
      <c r="B44" s="16"/>
      <c r="AR44" s="16"/>
    </row>
    <row r="45" spans="2:44" s="1" customFormat="1" ht="14.4" customHeight="1">
      <c r="B45" s="16"/>
      <c r="AR45" s="16"/>
    </row>
    <row r="46" spans="2:44" s="1" customFormat="1" ht="14.4" customHeight="1">
      <c r="B46" s="16"/>
      <c r="AR46" s="16"/>
    </row>
    <row r="47" spans="2:44" s="1" customFormat="1" ht="14.4" customHeight="1">
      <c r="B47" s="16"/>
      <c r="AR47" s="16"/>
    </row>
    <row r="48" spans="2:44" s="1" customFormat="1" ht="14.4" customHeight="1">
      <c r="B48" s="16"/>
      <c r="AR48" s="16"/>
    </row>
    <row r="49" spans="2:44" s="2" customFormat="1" ht="14.4" customHeight="1">
      <c r="B49" s="37"/>
      <c r="D49" s="38" t="s">
        <v>48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49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2" customFormat="1" ht="13.2">
      <c r="A60" s="27"/>
      <c r="B60" s="28"/>
      <c r="C60" s="27"/>
      <c r="D60" s="40" t="s">
        <v>50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51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50</v>
      </c>
      <c r="AI60" s="30"/>
      <c r="AJ60" s="30"/>
      <c r="AK60" s="30"/>
      <c r="AL60" s="30"/>
      <c r="AM60" s="40" t="s">
        <v>51</v>
      </c>
      <c r="AN60" s="30"/>
      <c r="AO60" s="30"/>
      <c r="AP60" s="27"/>
      <c r="AQ60" s="27"/>
      <c r="AR60" s="28"/>
      <c r="BE60" s="27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2" customFormat="1" ht="13.2">
      <c r="A64" s="27"/>
      <c r="B64" s="28"/>
      <c r="C64" s="27"/>
      <c r="D64" s="38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53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2" customFormat="1" ht="13.2">
      <c r="A75" s="27"/>
      <c r="B75" s="28"/>
      <c r="C75" s="27"/>
      <c r="D75" s="40" t="s">
        <v>50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51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50</v>
      </c>
      <c r="AI75" s="30"/>
      <c r="AJ75" s="30"/>
      <c r="AK75" s="30"/>
      <c r="AL75" s="30"/>
      <c r="AM75" s="40" t="s">
        <v>51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" customHeight="1">
      <c r="A82" s="27"/>
      <c r="B82" s="28"/>
      <c r="C82" s="17" t="s">
        <v>54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6"/>
      <c r="C84" s="22" t="s">
        <v>10</v>
      </c>
      <c r="L84" s="4" t="str">
        <f>K5</f>
        <v>2019MB151</v>
      </c>
      <c r="AR84" s="46"/>
    </row>
    <row r="85" spans="2:44" s="5" customFormat="1" ht="36.9" customHeight="1">
      <c r="B85" s="47"/>
      <c r="C85" s="48" t="s">
        <v>12</v>
      </c>
      <c r="L85" s="171" t="str">
        <f>K6</f>
        <v>Prístavba jedálne a stavebné úpravy základnej školy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47"/>
    </row>
    <row r="86" spans="1:57" s="2" customFormat="1" ht="6.9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2" t="s">
        <v>16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Rovinka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2" t="s">
        <v>18</v>
      </c>
      <c r="AJ87" s="27"/>
      <c r="AK87" s="27"/>
      <c r="AL87" s="27"/>
      <c r="AM87" s="173" t="str">
        <f>IF(AN8="","",AN8)</f>
        <v>28. 8. 2019</v>
      </c>
      <c r="AN87" s="173"/>
      <c r="AO87" s="27"/>
      <c r="AP87" s="27"/>
      <c r="AQ87" s="27"/>
      <c r="AR87" s="28"/>
      <c r="BE87" s="27"/>
    </row>
    <row r="88" spans="1:57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15" customHeight="1">
      <c r="A89" s="27"/>
      <c r="B89" s="28"/>
      <c r="C89" s="22" t="s">
        <v>20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>Obec Rovinka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2" t="s">
        <v>26</v>
      </c>
      <c r="AJ89" s="27"/>
      <c r="AK89" s="27"/>
      <c r="AL89" s="27"/>
      <c r="AM89" s="164" t="str">
        <f>IF(E17="","",E17)</f>
        <v>JFcon, s.r.o.</v>
      </c>
      <c r="AN89" s="165"/>
      <c r="AO89" s="165"/>
      <c r="AP89" s="165"/>
      <c r="AQ89" s="27"/>
      <c r="AR89" s="28"/>
      <c r="AS89" s="177" t="s">
        <v>55</v>
      </c>
      <c r="AT89" s="178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5.15" customHeight="1">
      <c r="A90" s="27"/>
      <c r="B90" s="28"/>
      <c r="C90" s="22" t="s">
        <v>24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2" t="s">
        <v>30</v>
      </c>
      <c r="AJ90" s="27"/>
      <c r="AK90" s="27"/>
      <c r="AL90" s="27"/>
      <c r="AM90" s="164" t="str">
        <f>IF(E20="","",E20)</f>
        <v>Ing. Michaela Blašková</v>
      </c>
      <c r="AN90" s="165"/>
      <c r="AO90" s="165"/>
      <c r="AP90" s="165"/>
      <c r="AQ90" s="27"/>
      <c r="AR90" s="28"/>
      <c r="AS90" s="179"/>
      <c r="AT90" s="180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9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79"/>
      <c r="AT91" s="180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169" t="s">
        <v>56</v>
      </c>
      <c r="D92" s="170"/>
      <c r="E92" s="170"/>
      <c r="F92" s="170"/>
      <c r="G92" s="170"/>
      <c r="H92" s="55"/>
      <c r="I92" s="174" t="s">
        <v>57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5" t="s">
        <v>58</v>
      </c>
      <c r="AH92" s="170"/>
      <c r="AI92" s="170"/>
      <c r="AJ92" s="170"/>
      <c r="AK92" s="170"/>
      <c r="AL92" s="170"/>
      <c r="AM92" s="170"/>
      <c r="AN92" s="174" t="s">
        <v>59</v>
      </c>
      <c r="AO92" s="170"/>
      <c r="AP92" s="181"/>
      <c r="AQ92" s="56" t="s">
        <v>60</v>
      </c>
      <c r="AR92" s="28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  <c r="BE92" s="27"/>
    </row>
    <row r="93" spans="1:57" s="2" customFormat="1" ht="10.9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" customHeight="1">
      <c r="B94" s="63"/>
      <c r="C94" s="64" t="s">
        <v>73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82">
        <f>ROUND(SUM(AG95:AG95),2)</f>
        <v>0</v>
      </c>
      <c r="AH94" s="182"/>
      <c r="AI94" s="182"/>
      <c r="AJ94" s="182"/>
      <c r="AK94" s="182"/>
      <c r="AL94" s="182"/>
      <c r="AM94" s="182"/>
      <c r="AN94" s="154">
        <f aca="true" t="shared" si="0" ref="AN94:AN95">SUM(AG94,AT94)</f>
        <v>0</v>
      </c>
      <c r="AO94" s="154"/>
      <c r="AP94" s="154"/>
      <c r="AQ94" s="67" t="s">
        <v>1</v>
      </c>
      <c r="AR94" s="63"/>
      <c r="AS94" s="68">
        <f>ROUND(SUM(AS95:AS95),2)</f>
        <v>0</v>
      </c>
      <c r="AT94" s="69">
        <f aca="true" t="shared" si="1" ref="AT94:AT95">ROUND(SUM(AV94:AW94),2)</f>
        <v>0</v>
      </c>
      <c r="AU94" s="70">
        <f>ROUND(SUM(AU95:AU95),5)</f>
        <v>0</v>
      </c>
      <c r="AV94" s="69">
        <f>ROUND(AZ94*L32,2)</f>
        <v>0</v>
      </c>
      <c r="AW94" s="69">
        <f>ROUND(BA94*L33,2)</f>
        <v>0</v>
      </c>
      <c r="AX94" s="69">
        <f>ROUND(BB94*L32,2)</f>
        <v>0</v>
      </c>
      <c r="AY94" s="69">
        <f>ROUND(BC94*L33,2)</f>
        <v>0</v>
      </c>
      <c r="AZ94" s="69">
        <f>ROUND(SUM(AZ95:AZ95),2)</f>
        <v>0</v>
      </c>
      <c r="BA94" s="69">
        <f>ROUND(SUM(BA95:BA95),2)</f>
        <v>0</v>
      </c>
      <c r="BB94" s="69">
        <f>ROUND(SUM(BB95:BB95),2)</f>
        <v>0</v>
      </c>
      <c r="BC94" s="69">
        <f>ROUND(SUM(BC95:BC95),2)</f>
        <v>0</v>
      </c>
      <c r="BD94" s="71">
        <f>ROUND(SUM(BD95:BD95),2)</f>
        <v>0</v>
      </c>
      <c r="BS94" s="72" t="s">
        <v>74</v>
      </c>
      <c r="BT94" s="72" t="s">
        <v>75</v>
      </c>
      <c r="BU94" s="73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1" s="7" customFormat="1" ht="16.5" customHeight="1">
      <c r="A95" s="74" t="s">
        <v>79</v>
      </c>
      <c r="B95" s="75"/>
      <c r="C95" s="76"/>
      <c r="D95" s="163" t="s">
        <v>82</v>
      </c>
      <c r="E95" s="163"/>
      <c r="F95" s="163"/>
      <c r="G95" s="163"/>
      <c r="H95" s="163"/>
      <c r="I95" s="77"/>
      <c r="J95" s="163" t="s">
        <v>83</v>
      </c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52">
        <f>'06 - Gastro'!J32</f>
        <v>0</v>
      </c>
      <c r="AH95" s="153"/>
      <c r="AI95" s="153"/>
      <c r="AJ95" s="153"/>
      <c r="AK95" s="153"/>
      <c r="AL95" s="153"/>
      <c r="AM95" s="153"/>
      <c r="AN95" s="152">
        <f t="shared" si="0"/>
        <v>0</v>
      </c>
      <c r="AO95" s="153"/>
      <c r="AP95" s="153"/>
      <c r="AQ95" s="78" t="s">
        <v>80</v>
      </c>
      <c r="AR95" s="75"/>
      <c r="AS95" s="80">
        <v>0</v>
      </c>
      <c r="AT95" s="81">
        <f t="shared" si="1"/>
        <v>0</v>
      </c>
      <c r="AU95" s="82">
        <f>'06 - Gastro'!P121</f>
        <v>0</v>
      </c>
      <c r="AV95" s="81">
        <f>'06 - Gastro'!J35</f>
        <v>0</v>
      </c>
      <c r="AW95" s="81">
        <f>'06 - Gastro'!J36</f>
        <v>0</v>
      </c>
      <c r="AX95" s="81">
        <f>'06 - Gastro'!J37</f>
        <v>0</v>
      </c>
      <c r="AY95" s="81">
        <f>'06 - Gastro'!J38</f>
        <v>0</v>
      </c>
      <c r="AZ95" s="81">
        <f>'06 - Gastro'!F35</f>
        <v>0</v>
      </c>
      <c r="BA95" s="81">
        <f>'06 - Gastro'!F36</f>
        <v>0</v>
      </c>
      <c r="BB95" s="81">
        <f>'06 - Gastro'!F37</f>
        <v>0</v>
      </c>
      <c r="BC95" s="81">
        <f>'06 - Gastro'!F38</f>
        <v>0</v>
      </c>
      <c r="BD95" s="83">
        <f>'06 - Gastro'!F39</f>
        <v>0</v>
      </c>
      <c r="BT95" s="79" t="s">
        <v>81</v>
      </c>
      <c r="BV95" s="79" t="s">
        <v>77</v>
      </c>
      <c r="BW95" s="79" t="s">
        <v>84</v>
      </c>
      <c r="BX95" s="79" t="s">
        <v>4</v>
      </c>
      <c r="CL95" s="79" t="s">
        <v>1</v>
      </c>
      <c r="CM95" s="79" t="s">
        <v>75</v>
      </c>
    </row>
    <row r="96" spans="2:44" ht="12">
      <c r="B96" s="16"/>
      <c r="AR96" s="16"/>
    </row>
    <row r="97" spans="1:57" s="2" customFormat="1" ht="30" customHeight="1">
      <c r="A97" s="27"/>
      <c r="B97" s="28"/>
      <c r="C97" s="64" t="s">
        <v>85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154">
        <v>0</v>
      </c>
      <c r="AH97" s="154"/>
      <c r="AI97" s="154"/>
      <c r="AJ97" s="154"/>
      <c r="AK97" s="154"/>
      <c r="AL97" s="154"/>
      <c r="AM97" s="154"/>
      <c r="AN97" s="154">
        <v>0</v>
      </c>
      <c r="AO97" s="154"/>
      <c r="AP97" s="154"/>
      <c r="AQ97" s="84"/>
      <c r="AR97" s="28"/>
      <c r="AS97" s="57" t="s">
        <v>86</v>
      </c>
      <c r="AT97" s="58" t="s">
        <v>87</v>
      </c>
      <c r="AU97" s="58" t="s">
        <v>39</v>
      </c>
      <c r="AV97" s="59" t="s">
        <v>62</v>
      </c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s="2" customFormat="1" ht="10.95" customHeight="1">
      <c r="A98" s="27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8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s="2" customFormat="1" ht="30" customHeight="1">
      <c r="A99" s="27"/>
      <c r="B99" s="28"/>
      <c r="C99" s="85" t="s">
        <v>88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51">
        <f>ROUND(AG94+AG97,2)</f>
        <v>0</v>
      </c>
      <c r="AH99" s="151"/>
      <c r="AI99" s="151"/>
      <c r="AJ99" s="151"/>
      <c r="AK99" s="151"/>
      <c r="AL99" s="151"/>
      <c r="AM99" s="151"/>
      <c r="AN99" s="151">
        <f>ROUND(AN94+AN97,2)</f>
        <v>0</v>
      </c>
      <c r="AO99" s="151"/>
      <c r="AP99" s="151"/>
      <c r="AQ99" s="86"/>
      <c r="AR99" s="28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s="2" customFormat="1" ht="6.9" customHeight="1">
      <c r="A100" s="27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28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</sheetData>
  <mergeCells count="46">
    <mergeCell ref="AS89:AT91"/>
    <mergeCell ref="AM90:AP90"/>
    <mergeCell ref="AN92:AP92"/>
    <mergeCell ref="AG94:AM94"/>
    <mergeCell ref="AN94:AP94"/>
    <mergeCell ref="D95:H95"/>
    <mergeCell ref="J95:AF95"/>
    <mergeCell ref="AM89:AP89"/>
    <mergeCell ref="AK35:AO35"/>
    <mergeCell ref="L35:P35"/>
    <mergeCell ref="AK38:AO38"/>
    <mergeCell ref="C92:G92"/>
    <mergeCell ref="L85:AO85"/>
    <mergeCell ref="AM87:AN87"/>
    <mergeCell ref="I92:AF92"/>
    <mergeCell ref="AG92:AM92"/>
    <mergeCell ref="X38:AB38"/>
    <mergeCell ref="W36:AE36"/>
    <mergeCell ref="AK32:AO32"/>
    <mergeCell ref="L32:P32"/>
    <mergeCell ref="AK33:AO33"/>
    <mergeCell ref="L33:P33"/>
    <mergeCell ref="AK34:AO34"/>
    <mergeCell ref="L34:P34"/>
    <mergeCell ref="W33:AE33"/>
    <mergeCell ref="AK27:AO27"/>
    <mergeCell ref="AK29:AO29"/>
    <mergeCell ref="L31:P31"/>
    <mergeCell ref="W31:AE31"/>
    <mergeCell ref="AK31:AO31"/>
    <mergeCell ref="K5:AO5"/>
    <mergeCell ref="K6:AO6"/>
    <mergeCell ref="AR2:BE2"/>
    <mergeCell ref="AG99:AM99"/>
    <mergeCell ref="AN95:AP95"/>
    <mergeCell ref="AG95:AM95"/>
    <mergeCell ref="AG97:AM97"/>
    <mergeCell ref="AN97:AP97"/>
    <mergeCell ref="AN99:AP99"/>
    <mergeCell ref="E23:AN23"/>
    <mergeCell ref="L36:P36"/>
    <mergeCell ref="AK26:AO26"/>
    <mergeCell ref="AK36:AO36"/>
    <mergeCell ref="W35:AE35"/>
    <mergeCell ref="W34:AE34"/>
    <mergeCell ref="W32:AE32"/>
  </mergeCells>
  <hyperlinks>
    <hyperlink ref="A95" location="'06 - Gastr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0"/>
  <sheetViews>
    <sheetView showGridLines="0" tabSelected="1" workbookViewId="0" topLeftCell="A113">
      <selection activeCell="W124" sqref="W12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32.42187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8"/>
    </row>
    <row r="2" spans="12:46" s="1" customFormat="1" ht="36.9" customHeight="1">
      <c r="L2" s="150" t="s">
        <v>5</v>
      </c>
      <c r="M2" s="148"/>
      <c r="N2" s="148"/>
      <c r="O2" s="148"/>
      <c r="P2" s="148"/>
      <c r="Q2" s="148"/>
      <c r="R2" s="148"/>
      <c r="S2" s="148"/>
      <c r="T2" s="148"/>
      <c r="U2" s="148"/>
      <c r="V2" s="148"/>
      <c r="AT2" s="13" t="s">
        <v>84</v>
      </c>
    </row>
    <row r="3" spans="2:46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s="1" customFormat="1" ht="24.9" customHeight="1">
      <c r="B4" s="16"/>
      <c r="D4" s="17" t="s">
        <v>89</v>
      </c>
      <c r="L4" s="16"/>
      <c r="M4" s="89" t="s">
        <v>9</v>
      </c>
      <c r="AT4" s="13" t="s">
        <v>3</v>
      </c>
    </row>
    <row r="5" spans="2:12" s="1" customFormat="1" ht="6.9" customHeight="1">
      <c r="B5" s="16"/>
      <c r="L5" s="16"/>
    </row>
    <row r="6" spans="2:12" s="1" customFormat="1" ht="12" customHeight="1">
      <c r="B6" s="16"/>
      <c r="D6" s="22" t="s">
        <v>12</v>
      </c>
      <c r="L6" s="16"/>
    </row>
    <row r="7" spans="2:12" s="1" customFormat="1" ht="16.5" customHeight="1">
      <c r="B7" s="16"/>
      <c r="E7" s="184" t="str">
        <f>'Rekapitulácia stavby'!K6</f>
        <v>Prístavba jedálne a stavebné úpravy základnej školy</v>
      </c>
      <c r="F7" s="185"/>
      <c r="G7" s="185"/>
      <c r="H7" s="185"/>
      <c r="L7" s="16"/>
    </row>
    <row r="8" spans="1:31" s="2" customFormat="1" ht="12" customHeight="1">
      <c r="A8" s="27"/>
      <c r="B8" s="28"/>
      <c r="C8" s="27"/>
      <c r="D8" s="22" t="s">
        <v>90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171" t="s">
        <v>164</v>
      </c>
      <c r="F9" s="183"/>
      <c r="G9" s="183"/>
      <c r="H9" s="183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2" t="s">
        <v>14</v>
      </c>
      <c r="E11" s="27"/>
      <c r="F11" s="20" t="s">
        <v>1</v>
      </c>
      <c r="G11" s="27"/>
      <c r="H11" s="27"/>
      <c r="I11" s="22" t="s">
        <v>15</v>
      </c>
      <c r="J11" s="20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2" t="s">
        <v>16</v>
      </c>
      <c r="E12" s="27"/>
      <c r="F12" s="20" t="s">
        <v>25</v>
      </c>
      <c r="G12" s="27"/>
      <c r="H12" s="27"/>
      <c r="I12" s="22" t="s">
        <v>18</v>
      </c>
      <c r="J12" s="50" t="str">
        <f>'Rekapitulácia stavby'!AN8</f>
        <v>28. 8. 2019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2" t="s">
        <v>20</v>
      </c>
      <c r="E14" s="27"/>
      <c r="F14" s="27"/>
      <c r="G14" s="27"/>
      <c r="H14" s="27"/>
      <c r="I14" s="22" t="s">
        <v>21</v>
      </c>
      <c r="J14" s="20" t="str">
        <f>IF('Rekapitulácia stavby'!AN10="","",'Rekapitulácia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0" t="str">
        <f>IF('Rekapitulácia stavby'!E11="","",'Rekapitulácia stavby'!E11)</f>
        <v>Obec Rovinka</v>
      </c>
      <c r="F15" s="27"/>
      <c r="G15" s="27"/>
      <c r="H15" s="27"/>
      <c r="I15" s="22" t="s">
        <v>23</v>
      </c>
      <c r="J15" s="20" t="str">
        <f>IF('Rekapitulácia stavby'!AN11="","",'Rekapitulácia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2" t="s">
        <v>24</v>
      </c>
      <c r="E17" s="27"/>
      <c r="F17" s="27"/>
      <c r="G17" s="27"/>
      <c r="H17" s="27"/>
      <c r="I17" s="22" t="s">
        <v>21</v>
      </c>
      <c r="J17" s="20" t="str">
        <f>'Rekapitulácia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47" t="str">
        <f>'Rekapitulácia stavby'!E14</f>
        <v xml:space="preserve"> </v>
      </c>
      <c r="F18" s="147"/>
      <c r="G18" s="147"/>
      <c r="H18" s="147"/>
      <c r="I18" s="22" t="s">
        <v>23</v>
      </c>
      <c r="J18" s="20" t="str">
        <f>'Rekapitulácia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2" t="s">
        <v>26</v>
      </c>
      <c r="E20" s="27"/>
      <c r="F20" s="27"/>
      <c r="G20" s="27"/>
      <c r="H20" s="27"/>
      <c r="I20" s="22" t="s">
        <v>21</v>
      </c>
      <c r="J20" s="20" t="str">
        <f>IF('Rekapitulácia stavby'!AN16="","",'Rekapitulácia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0" t="str">
        <f>IF('Rekapitulácia stavby'!E17="","",'Rekapitulácia stavby'!E17)</f>
        <v>JFcon, s.r.o.</v>
      </c>
      <c r="F21" s="27"/>
      <c r="G21" s="27"/>
      <c r="H21" s="27"/>
      <c r="I21" s="22" t="s">
        <v>23</v>
      </c>
      <c r="J21" s="20" t="str">
        <f>IF('Rekapitulácia stavby'!AN17="","",'Rekapitulácia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2" t="s">
        <v>30</v>
      </c>
      <c r="E23" s="27"/>
      <c r="F23" s="27"/>
      <c r="G23" s="27"/>
      <c r="H23" s="27"/>
      <c r="I23" s="22" t="s">
        <v>21</v>
      </c>
      <c r="J23" s="20" t="str">
        <f>IF('Rekapitulácia stavby'!AN19="","",'Rekapitulácia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0" t="str">
        <f>IF('Rekapitulácia stavby'!E20="","",'Rekapitulácia stavby'!E20)</f>
        <v>Ing. Michaela Blašková</v>
      </c>
      <c r="F24" s="27"/>
      <c r="G24" s="27"/>
      <c r="H24" s="27"/>
      <c r="I24" s="22" t="s">
        <v>23</v>
      </c>
      <c r="J24" s="20" t="str">
        <f>IF('Rekapitulácia stavby'!AN20="","",'Rekapitulácia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2" t="s">
        <v>32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0"/>
      <c r="B27" s="91"/>
      <c r="C27" s="90"/>
      <c r="D27" s="90"/>
      <c r="E27" s="155" t="s">
        <v>1</v>
      </c>
      <c r="F27" s="155"/>
      <c r="G27" s="155"/>
      <c r="H27" s="155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4.4" customHeight="1">
      <c r="A30" s="27"/>
      <c r="B30" s="28"/>
      <c r="C30" s="27"/>
      <c r="D30" s="20" t="s">
        <v>91</v>
      </c>
      <c r="E30" s="27"/>
      <c r="F30" s="27"/>
      <c r="G30" s="27"/>
      <c r="H30" s="27"/>
      <c r="I30" s="27"/>
      <c r="J30" s="26">
        <f>J96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14.4" customHeight="1">
      <c r="A31" s="27"/>
      <c r="B31" s="28"/>
      <c r="C31" s="27"/>
      <c r="D31" s="25" t="s">
        <v>92</v>
      </c>
      <c r="E31" s="27"/>
      <c r="F31" s="27"/>
      <c r="G31" s="27"/>
      <c r="H31" s="27"/>
      <c r="I31" s="27"/>
      <c r="J31" s="26">
        <f>J100</f>
        <v>0</v>
      </c>
      <c r="K31" s="27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25.35" customHeight="1">
      <c r="A32" s="27"/>
      <c r="B32" s="28"/>
      <c r="C32" s="27"/>
      <c r="D32" s="93" t="s">
        <v>35</v>
      </c>
      <c r="E32" s="27"/>
      <c r="F32" s="27"/>
      <c r="G32" s="27"/>
      <c r="H32" s="27"/>
      <c r="I32" s="27"/>
      <c r="J32" s="66">
        <f>ROUND(J30+J31,2)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" customHeight="1">
      <c r="A33" s="27"/>
      <c r="B33" s="28"/>
      <c r="C33" s="27"/>
      <c r="D33" s="61"/>
      <c r="E33" s="61"/>
      <c r="F33" s="61"/>
      <c r="G33" s="61"/>
      <c r="H33" s="61"/>
      <c r="I33" s="61"/>
      <c r="J33" s="61"/>
      <c r="K33" s="61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7"/>
      <c r="F34" s="31" t="s">
        <v>37</v>
      </c>
      <c r="G34" s="27"/>
      <c r="H34" s="27"/>
      <c r="I34" s="31" t="s">
        <v>36</v>
      </c>
      <c r="J34" s="31" t="s">
        <v>38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customHeight="1">
      <c r="A35" s="27"/>
      <c r="B35" s="28"/>
      <c r="C35" s="27"/>
      <c r="D35" s="94" t="s">
        <v>39</v>
      </c>
      <c r="E35" s="22" t="s">
        <v>40</v>
      </c>
      <c r="F35" s="95">
        <f>ROUND((SUM(BE100:BE101)+SUM(BE121:BE159)),2)</f>
        <v>0</v>
      </c>
      <c r="G35" s="27"/>
      <c r="H35" s="27"/>
      <c r="I35" s="96">
        <v>0.2</v>
      </c>
      <c r="J35" s="95">
        <f>ROUND(((SUM(BE100:BE101)+SUM(BE121:BE159))*I35),2)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2" t="s">
        <v>41</v>
      </c>
      <c r="F36" s="95">
        <f>ROUND((SUM(BF100:BF101)+SUM(BF121:BF159)),2)</f>
        <v>0</v>
      </c>
      <c r="G36" s="27"/>
      <c r="H36" s="27"/>
      <c r="I36" s="96">
        <v>0.2</v>
      </c>
      <c r="J36" s="95">
        <f>ROUND(((SUM(BF100:BF101)+SUM(BF121:BF159))*I36),2)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 hidden="1">
      <c r="A37" s="27"/>
      <c r="B37" s="28"/>
      <c r="C37" s="27"/>
      <c r="D37" s="27"/>
      <c r="E37" s="22" t="s">
        <v>42</v>
      </c>
      <c r="F37" s="95">
        <f>ROUND((SUM(BG100:BG101)+SUM(BG121:BG159)),2)</f>
        <v>0</v>
      </c>
      <c r="G37" s="27"/>
      <c r="H37" s="27"/>
      <c r="I37" s="96">
        <v>0.2</v>
      </c>
      <c r="J37" s="95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 hidden="1">
      <c r="A38" s="27"/>
      <c r="B38" s="28"/>
      <c r="C38" s="27"/>
      <c r="D38" s="27"/>
      <c r="E38" s="22" t="s">
        <v>43</v>
      </c>
      <c r="F38" s="95">
        <f>ROUND((SUM(BH100:BH101)+SUM(BH121:BH159)),2)</f>
        <v>0</v>
      </c>
      <c r="G38" s="27"/>
      <c r="H38" s="27"/>
      <c r="I38" s="96">
        <v>0.2</v>
      </c>
      <c r="J38" s="95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customHeight="1" hidden="1">
      <c r="A39" s="27"/>
      <c r="B39" s="28"/>
      <c r="C39" s="27"/>
      <c r="D39" s="27"/>
      <c r="E39" s="22" t="s">
        <v>44</v>
      </c>
      <c r="F39" s="95">
        <f>ROUND((SUM(BI100:BI101)+SUM(BI121:BI159)),2)</f>
        <v>0</v>
      </c>
      <c r="G39" s="27"/>
      <c r="H39" s="27"/>
      <c r="I39" s="96">
        <v>0</v>
      </c>
      <c r="J39" s="95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6.9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25.35" customHeight="1">
      <c r="A41" s="27"/>
      <c r="B41" s="28"/>
      <c r="C41" s="86"/>
      <c r="D41" s="97" t="s">
        <v>45</v>
      </c>
      <c r="E41" s="55"/>
      <c r="F41" s="55"/>
      <c r="G41" s="98" t="s">
        <v>46</v>
      </c>
      <c r="H41" s="99" t="s">
        <v>47</v>
      </c>
      <c r="I41" s="55"/>
      <c r="J41" s="100">
        <f>SUM(J32:J39)</f>
        <v>0</v>
      </c>
      <c r="K41" s="101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14.4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37"/>
      <c r="D50" s="38" t="s">
        <v>48</v>
      </c>
      <c r="E50" s="39"/>
      <c r="F50" s="39"/>
      <c r="G50" s="38" t="s">
        <v>49</v>
      </c>
      <c r="H50" s="39"/>
      <c r="I50" s="39"/>
      <c r="J50" s="39"/>
      <c r="K50" s="39"/>
      <c r="L50" s="37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3.2">
      <c r="A61" s="27"/>
      <c r="B61" s="28"/>
      <c r="C61" s="27"/>
      <c r="D61" s="40" t="s">
        <v>50</v>
      </c>
      <c r="E61" s="30"/>
      <c r="F61" s="102" t="s">
        <v>51</v>
      </c>
      <c r="G61" s="40" t="s">
        <v>50</v>
      </c>
      <c r="H61" s="30"/>
      <c r="I61" s="30"/>
      <c r="J61" s="103" t="s">
        <v>51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3.2">
      <c r="A65" s="27"/>
      <c r="B65" s="28"/>
      <c r="C65" s="27"/>
      <c r="D65" s="38" t="s">
        <v>52</v>
      </c>
      <c r="E65" s="41"/>
      <c r="F65" s="41"/>
      <c r="G65" s="38" t="s">
        <v>53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3.2">
      <c r="A76" s="27"/>
      <c r="B76" s="28"/>
      <c r="C76" s="27"/>
      <c r="D76" s="40" t="s">
        <v>50</v>
      </c>
      <c r="E76" s="30"/>
      <c r="F76" s="102" t="s">
        <v>51</v>
      </c>
      <c r="G76" s="40" t="s">
        <v>50</v>
      </c>
      <c r="H76" s="30"/>
      <c r="I76" s="30"/>
      <c r="J76" s="103" t="s">
        <v>51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" customHeight="1">
      <c r="A82" s="27"/>
      <c r="B82" s="28"/>
      <c r="C82" s="17" t="s">
        <v>93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2" t="s">
        <v>12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184" t="str">
        <f>E7</f>
        <v>Prístavba jedálne a stavebné úpravy základnej školy</v>
      </c>
      <c r="F85" s="185"/>
      <c r="G85" s="185"/>
      <c r="H85" s="185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2" t="s">
        <v>90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171" t="str">
        <f>E9</f>
        <v>06 - Gastro</v>
      </c>
      <c r="F87" s="183"/>
      <c r="G87" s="183"/>
      <c r="H87" s="183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2" t="s">
        <v>16</v>
      </c>
      <c r="D89" s="27"/>
      <c r="E89" s="27"/>
      <c r="F89" s="20" t="str">
        <f>F12</f>
        <v xml:space="preserve"> </v>
      </c>
      <c r="G89" s="27"/>
      <c r="H89" s="27"/>
      <c r="I89" s="22" t="s">
        <v>18</v>
      </c>
      <c r="J89" s="50" t="str">
        <f>IF(J12="","",J12)</f>
        <v>28. 8. 2019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15" customHeight="1">
      <c r="A91" s="27"/>
      <c r="B91" s="28"/>
      <c r="C91" s="22" t="s">
        <v>20</v>
      </c>
      <c r="D91" s="27"/>
      <c r="E91" s="27"/>
      <c r="F91" s="20" t="str">
        <f>E15</f>
        <v>Obec Rovinka</v>
      </c>
      <c r="G91" s="27"/>
      <c r="H91" s="27"/>
      <c r="I91" s="22" t="s">
        <v>26</v>
      </c>
      <c r="J91" s="23" t="str">
        <f>E21</f>
        <v>JFcon, s.r.o.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27.9" customHeight="1">
      <c r="A92" s="27"/>
      <c r="B92" s="28"/>
      <c r="C92" s="22" t="s">
        <v>24</v>
      </c>
      <c r="D92" s="27"/>
      <c r="E92" s="27"/>
      <c r="F92" s="20" t="str">
        <f>IF(E18="","",E18)</f>
        <v xml:space="preserve"> </v>
      </c>
      <c r="G92" s="27"/>
      <c r="H92" s="27"/>
      <c r="I92" s="22" t="s">
        <v>30</v>
      </c>
      <c r="J92" s="23" t="str">
        <f>E24</f>
        <v>Ing. Michaela Blašková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4" t="s">
        <v>94</v>
      </c>
      <c r="D94" s="86"/>
      <c r="E94" s="86"/>
      <c r="F94" s="86"/>
      <c r="G94" s="86"/>
      <c r="H94" s="86"/>
      <c r="I94" s="86"/>
      <c r="J94" s="105" t="s">
        <v>95</v>
      </c>
      <c r="K94" s="86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5" customHeight="1">
      <c r="A96" s="27"/>
      <c r="B96" s="28"/>
      <c r="C96" s="106" t="s">
        <v>96</v>
      </c>
      <c r="D96" s="27"/>
      <c r="E96" s="27"/>
      <c r="F96" s="27"/>
      <c r="G96" s="27"/>
      <c r="H96" s="27"/>
      <c r="I96" s="27"/>
      <c r="J96" s="66">
        <f>J121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3" t="s">
        <v>97</v>
      </c>
    </row>
    <row r="97" spans="2:12" s="9" customFormat="1" ht="24.9" customHeight="1">
      <c r="B97" s="107"/>
      <c r="D97" s="108" t="s">
        <v>165</v>
      </c>
      <c r="E97" s="109"/>
      <c r="F97" s="109"/>
      <c r="G97" s="109"/>
      <c r="H97" s="109"/>
      <c r="I97" s="109"/>
      <c r="J97" s="110">
        <f>J122</f>
        <v>0</v>
      </c>
      <c r="L97" s="107"/>
    </row>
    <row r="98" spans="1:31" s="2" customFormat="1" ht="21.75" customHeight="1">
      <c r="A98" s="27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6.9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29.25" customHeight="1">
      <c r="A100" s="27"/>
      <c r="B100" s="28"/>
      <c r="C100" s="106" t="s">
        <v>98</v>
      </c>
      <c r="D100" s="27"/>
      <c r="E100" s="27"/>
      <c r="F100" s="27"/>
      <c r="G100" s="27"/>
      <c r="H100" s="27"/>
      <c r="I100" s="27"/>
      <c r="J100" s="111">
        <v>0</v>
      </c>
      <c r="K100" s="27"/>
      <c r="L100" s="37"/>
      <c r="N100" s="112" t="s">
        <v>39</v>
      </c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" customFormat="1" ht="18" customHeight="1">
      <c r="A101" s="27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3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" customFormat="1" ht="29.25" customHeight="1">
      <c r="A102" s="27"/>
      <c r="B102" s="28"/>
      <c r="C102" s="85" t="s">
        <v>88</v>
      </c>
      <c r="D102" s="86"/>
      <c r="E102" s="86"/>
      <c r="F102" s="86"/>
      <c r="G102" s="86"/>
      <c r="H102" s="86"/>
      <c r="I102" s="86"/>
      <c r="J102" s="87">
        <f>ROUND(J96+J100,2)</f>
        <v>0</v>
      </c>
      <c r="K102" s="86"/>
      <c r="L102" s="3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6.9" customHeight="1">
      <c r="A103" s="27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7" spans="1:31" s="2" customFormat="1" ht="6.9" customHeight="1">
      <c r="A107" s="27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24.9" customHeight="1">
      <c r="A108" s="27"/>
      <c r="B108" s="28"/>
      <c r="C108" s="17" t="s">
        <v>99</v>
      </c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2" t="s">
        <v>12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6.5" customHeight="1">
      <c r="A111" s="27"/>
      <c r="B111" s="28"/>
      <c r="C111" s="27"/>
      <c r="D111" s="27"/>
      <c r="E111" s="184" t="str">
        <f>E7</f>
        <v>Prístavba jedálne a stavebné úpravy základnej školy</v>
      </c>
      <c r="F111" s="185"/>
      <c r="G111" s="185"/>
      <c r="H111" s="185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customHeight="1">
      <c r="A112" s="27"/>
      <c r="B112" s="28"/>
      <c r="C112" s="22" t="s">
        <v>90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6.5" customHeight="1">
      <c r="A113" s="27"/>
      <c r="B113" s="28"/>
      <c r="C113" s="27"/>
      <c r="D113" s="27"/>
      <c r="E113" s="171" t="str">
        <f>E9</f>
        <v>06 - Gastro</v>
      </c>
      <c r="F113" s="183"/>
      <c r="G113" s="183"/>
      <c r="H113" s="183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6.9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2" customHeight="1">
      <c r="A115" s="27"/>
      <c r="B115" s="28"/>
      <c r="C115" s="22" t="s">
        <v>16</v>
      </c>
      <c r="D115" s="27"/>
      <c r="E115" s="27"/>
      <c r="F115" s="20" t="str">
        <f>F12</f>
        <v xml:space="preserve"> </v>
      </c>
      <c r="G115" s="27"/>
      <c r="H115" s="27"/>
      <c r="I115" s="22" t="s">
        <v>18</v>
      </c>
      <c r="J115" s="50" t="str">
        <f>IF(J12="","",J12)</f>
        <v>28. 8. 2019</v>
      </c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6.9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5.15" customHeight="1">
      <c r="A117" s="27"/>
      <c r="B117" s="28"/>
      <c r="C117" s="22" t="s">
        <v>20</v>
      </c>
      <c r="D117" s="27"/>
      <c r="E117" s="27"/>
      <c r="F117" s="20" t="str">
        <f>E15</f>
        <v>Obec Rovinka</v>
      </c>
      <c r="G117" s="27"/>
      <c r="H117" s="27"/>
      <c r="I117" s="22" t="s">
        <v>26</v>
      </c>
      <c r="J117" s="23" t="str">
        <f>E21</f>
        <v>JFcon, s.r.o.</v>
      </c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27.9" customHeight="1">
      <c r="A118" s="27"/>
      <c r="B118" s="28"/>
      <c r="C118" s="22" t="s">
        <v>24</v>
      </c>
      <c r="D118" s="27"/>
      <c r="E118" s="27"/>
      <c r="F118" s="20" t="str">
        <f>IF(E18="","",E18)</f>
        <v xml:space="preserve"> </v>
      </c>
      <c r="G118" s="27"/>
      <c r="H118" s="27"/>
      <c r="I118" s="22" t="s">
        <v>30</v>
      </c>
      <c r="J118" s="23" t="str">
        <f>E24</f>
        <v>Ing. Michaela Blašková</v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0.3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0" customFormat="1" ht="29.25" customHeight="1">
      <c r="A120" s="113"/>
      <c r="B120" s="114"/>
      <c r="C120" s="115" t="s">
        <v>100</v>
      </c>
      <c r="D120" s="116" t="s">
        <v>60</v>
      </c>
      <c r="E120" s="116" t="s">
        <v>56</v>
      </c>
      <c r="F120" s="116" t="s">
        <v>57</v>
      </c>
      <c r="G120" s="116" t="s">
        <v>101</v>
      </c>
      <c r="H120" s="116" t="s">
        <v>102</v>
      </c>
      <c r="I120" s="116" t="s">
        <v>103</v>
      </c>
      <c r="J120" s="117" t="s">
        <v>95</v>
      </c>
      <c r="K120" s="118" t="s">
        <v>104</v>
      </c>
      <c r="L120" s="190" t="s">
        <v>233</v>
      </c>
      <c r="M120" s="57" t="s">
        <v>1</v>
      </c>
      <c r="N120" s="58" t="s">
        <v>39</v>
      </c>
      <c r="O120" s="58" t="s">
        <v>105</v>
      </c>
      <c r="P120" s="58" t="s">
        <v>106</v>
      </c>
      <c r="Q120" s="58" t="s">
        <v>107</v>
      </c>
      <c r="R120" s="58" t="s">
        <v>108</v>
      </c>
      <c r="S120" s="58" t="s">
        <v>109</v>
      </c>
      <c r="T120" s="59" t="s">
        <v>110</v>
      </c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63" s="2" customFormat="1" ht="22.95" customHeight="1">
      <c r="A121" s="27"/>
      <c r="B121" s="28"/>
      <c r="C121" s="64" t="s">
        <v>91</v>
      </c>
      <c r="D121" s="27"/>
      <c r="E121" s="27"/>
      <c r="F121" s="27"/>
      <c r="G121" s="27"/>
      <c r="H121" s="27"/>
      <c r="I121" s="27"/>
      <c r="J121" s="119">
        <f>BK121</f>
        <v>0</v>
      </c>
      <c r="K121" s="27"/>
      <c r="L121" s="191"/>
      <c r="M121" s="61"/>
      <c r="N121" s="51"/>
      <c r="O121" s="61"/>
      <c r="P121" s="120">
        <f>P122</f>
        <v>0</v>
      </c>
      <c r="Q121" s="61"/>
      <c r="R121" s="120">
        <f>R122</f>
        <v>0</v>
      </c>
      <c r="S121" s="61"/>
      <c r="T121" s="121">
        <f>T122</f>
        <v>0</v>
      </c>
      <c r="U121" s="27"/>
      <c r="V121" s="27"/>
      <c r="W121" s="27"/>
      <c r="X121" s="189"/>
      <c r="Y121" s="27"/>
      <c r="Z121" s="27"/>
      <c r="AA121" s="27"/>
      <c r="AB121" s="27"/>
      <c r="AC121" s="27"/>
      <c r="AD121" s="27"/>
      <c r="AE121" s="27"/>
      <c r="AT121" s="13" t="s">
        <v>74</v>
      </c>
      <c r="AU121" s="13" t="s">
        <v>97</v>
      </c>
      <c r="BK121" s="122">
        <f>BK122</f>
        <v>0</v>
      </c>
    </row>
    <row r="122" spans="2:63" s="11" customFormat="1" ht="25.95" customHeight="1">
      <c r="B122" s="123"/>
      <c r="D122" s="124" t="s">
        <v>74</v>
      </c>
      <c r="E122" s="125" t="s">
        <v>158</v>
      </c>
      <c r="F122" s="125" t="s">
        <v>166</v>
      </c>
      <c r="J122" s="126">
        <f>BK122</f>
        <v>0</v>
      </c>
      <c r="L122" s="191"/>
      <c r="M122" s="127"/>
      <c r="N122" s="127"/>
      <c r="O122" s="127"/>
      <c r="P122" s="128">
        <f>SUM(P123:P159)</f>
        <v>0</v>
      </c>
      <c r="Q122" s="127"/>
      <c r="R122" s="128">
        <f>SUM(R123:R159)</f>
        <v>0</v>
      </c>
      <c r="S122" s="127"/>
      <c r="T122" s="129">
        <f>SUM(T123:T159)</f>
        <v>0</v>
      </c>
      <c r="AR122" s="124" t="s">
        <v>81</v>
      </c>
      <c r="AT122" s="130" t="s">
        <v>74</v>
      </c>
      <c r="AU122" s="130" t="s">
        <v>75</v>
      </c>
      <c r="AY122" s="124" t="s">
        <v>111</v>
      </c>
      <c r="BK122" s="131">
        <f>SUM(BK123:BK159)</f>
        <v>0</v>
      </c>
    </row>
    <row r="123" spans="1:65" s="2" customFormat="1" ht="24" customHeight="1">
      <c r="A123" s="27"/>
      <c r="B123" s="132"/>
      <c r="C123" s="133" t="s">
        <v>81</v>
      </c>
      <c r="D123" s="133" t="s">
        <v>112</v>
      </c>
      <c r="E123" s="134" t="s">
        <v>167</v>
      </c>
      <c r="F123" s="135" t="s">
        <v>168</v>
      </c>
      <c r="G123" s="136" t="s">
        <v>142</v>
      </c>
      <c r="H123" s="137">
        <v>8</v>
      </c>
      <c r="I123" s="137"/>
      <c r="J123" s="137">
        <f aca="true" t="shared" si="0" ref="J123:J159">ROUND(I123*H123,3)</f>
        <v>0</v>
      </c>
      <c r="K123" s="186"/>
      <c r="L123" s="192"/>
      <c r="M123" s="187" t="s">
        <v>1</v>
      </c>
      <c r="N123" s="138" t="s">
        <v>41</v>
      </c>
      <c r="O123" s="139">
        <v>0</v>
      </c>
      <c r="P123" s="139">
        <f aca="true" t="shared" si="1" ref="P123:P159">O123*H123</f>
        <v>0</v>
      </c>
      <c r="Q123" s="139">
        <v>0</v>
      </c>
      <c r="R123" s="139">
        <f aca="true" t="shared" si="2" ref="R123:R159">Q123*H123</f>
        <v>0</v>
      </c>
      <c r="S123" s="139">
        <v>0</v>
      </c>
      <c r="T123" s="140">
        <f aca="true" t="shared" si="3" ref="T123:T159"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41" t="s">
        <v>113</v>
      </c>
      <c r="AT123" s="141" t="s">
        <v>112</v>
      </c>
      <c r="AU123" s="141" t="s">
        <v>81</v>
      </c>
      <c r="AY123" s="13" t="s">
        <v>111</v>
      </c>
      <c r="BE123" s="142">
        <f aca="true" t="shared" si="4" ref="BE123:BE159">IF(N123="základná",J123,0)</f>
        <v>0</v>
      </c>
      <c r="BF123" s="142">
        <f aca="true" t="shared" si="5" ref="BF123:BF159">IF(N123="znížená",J123,0)</f>
        <v>0</v>
      </c>
      <c r="BG123" s="142">
        <f aca="true" t="shared" si="6" ref="BG123:BG159">IF(N123="zákl. prenesená",J123,0)</f>
        <v>0</v>
      </c>
      <c r="BH123" s="142">
        <f aca="true" t="shared" si="7" ref="BH123:BH159">IF(N123="zníž. prenesená",J123,0)</f>
        <v>0</v>
      </c>
      <c r="BI123" s="142">
        <f aca="true" t="shared" si="8" ref="BI123:BI159">IF(N123="nulová",J123,0)</f>
        <v>0</v>
      </c>
      <c r="BJ123" s="13" t="s">
        <v>114</v>
      </c>
      <c r="BK123" s="143">
        <f aca="true" t="shared" si="9" ref="BK123:BK159">ROUND(I123*H123,3)</f>
        <v>0</v>
      </c>
      <c r="BL123" s="13" t="s">
        <v>113</v>
      </c>
      <c r="BM123" s="141" t="s">
        <v>114</v>
      </c>
    </row>
    <row r="124" spans="1:65" s="2" customFormat="1" ht="48" customHeight="1">
      <c r="A124" s="27"/>
      <c r="B124" s="132"/>
      <c r="C124" s="133" t="s">
        <v>114</v>
      </c>
      <c r="D124" s="133" t="s">
        <v>112</v>
      </c>
      <c r="E124" s="134" t="s">
        <v>169</v>
      </c>
      <c r="F124" s="135" t="s">
        <v>170</v>
      </c>
      <c r="G124" s="136" t="s">
        <v>142</v>
      </c>
      <c r="H124" s="137">
        <v>5</v>
      </c>
      <c r="I124" s="137"/>
      <c r="J124" s="137">
        <f t="shared" si="0"/>
        <v>0</v>
      </c>
      <c r="K124" s="186"/>
      <c r="L124" s="193"/>
      <c r="M124" s="187" t="s">
        <v>1</v>
      </c>
      <c r="N124" s="138" t="s">
        <v>41</v>
      </c>
      <c r="O124" s="139">
        <v>0</v>
      </c>
      <c r="P124" s="139">
        <f t="shared" si="1"/>
        <v>0</v>
      </c>
      <c r="Q124" s="139">
        <v>0</v>
      </c>
      <c r="R124" s="139">
        <f t="shared" si="2"/>
        <v>0</v>
      </c>
      <c r="S124" s="139">
        <v>0</v>
      </c>
      <c r="T124" s="140">
        <f t="shared" si="3"/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R124" s="141" t="s">
        <v>113</v>
      </c>
      <c r="AT124" s="141" t="s">
        <v>112</v>
      </c>
      <c r="AU124" s="141" t="s">
        <v>81</v>
      </c>
      <c r="AY124" s="13" t="s">
        <v>111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3" t="s">
        <v>114</v>
      </c>
      <c r="BK124" s="143">
        <f t="shared" si="9"/>
        <v>0</v>
      </c>
      <c r="BL124" s="13" t="s">
        <v>113</v>
      </c>
      <c r="BM124" s="141" t="s">
        <v>113</v>
      </c>
    </row>
    <row r="125" spans="1:65" s="2" customFormat="1" ht="60" customHeight="1">
      <c r="A125" s="27"/>
      <c r="B125" s="132"/>
      <c r="C125" s="133" t="s">
        <v>118</v>
      </c>
      <c r="D125" s="133" t="s">
        <v>112</v>
      </c>
      <c r="E125" s="134" t="s">
        <v>171</v>
      </c>
      <c r="F125" s="135" t="s">
        <v>172</v>
      </c>
      <c r="G125" s="136" t="s">
        <v>142</v>
      </c>
      <c r="H125" s="137">
        <v>1</v>
      </c>
      <c r="I125" s="137"/>
      <c r="J125" s="137">
        <f t="shared" si="0"/>
        <v>0</v>
      </c>
      <c r="K125" s="186"/>
      <c r="L125" s="193"/>
      <c r="M125" s="187" t="s">
        <v>1</v>
      </c>
      <c r="N125" s="138" t="s">
        <v>41</v>
      </c>
      <c r="O125" s="139">
        <v>0</v>
      </c>
      <c r="P125" s="139">
        <f t="shared" si="1"/>
        <v>0</v>
      </c>
      <c r="Q125" s="139">
        <v>0</v>
      </c>
      <c r="R125" s="139">
        <f t="shared" si="2"/>
        <v>0</v>
      </c>
      <c r="S125" s="139">
        <v>0</v>
      </c>
      <c r="T125" s="140">
        <f t="shared" si="3"/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41" t="s">
        <v>113</v>
      </c>
      <c r="AT125" s="141" t="s">
        <v>112</v>
      </c>
      <c r="AU125" s="141" t="s">
        <v>81</v>
      </c>
      <c r="AY125" s="13" t="s">
        <v>111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3" t="s">
        <v>114</v>
      </c>
      <c r="BK125" s="143">
        <f t="shared" si="9"/>
        <v>0</v>
      </c>
      <c r="BL125" s="13" t="s">
        <v>113</v>
      </c>
      <c r="BM125" s="141" t="s">
        <v>120</v>
      </c>
    </row>
    <row r="126" spans="1:65" s="2" customFormat="1" ht="48" customHeight="1">
      <c r="A126" s="27"/>
      <c r="B126" s="132"/>
      <c r="C126" s="133" t="s">
        <v>75</v>
      </c>
      <c r="D126" s="133" t="s">
        <v>112</v>
      </c>
      <c r="E126" s="134" t="s">
        <v>173</v>
      </c>
      <c r="F126" s="135" t="s">
        <v>174</v>
      </c>
      <c r="G126" s="136" t="s">
        <v>142</v>
      </c>
      <c r="H126" s="137">
        <v>1</v>
      </c>
      <c r="I126" s="137"/>
      <c r="J126" s="137">
        <f t="shared" si="0"/>
        <v>0</v>
      </c>
      <c r="K126" s="186"/>
      <c r="L126" s="193"/>
      <c r="M126" s="187" t="s">
        <v>1</v>
      </c>
      <c r="N126" s="138" t="s">
        <v>41</v>
      </c>
      <c r="O126" s="139">
        <v>0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41" t="s">
        <v>113</v>
      </c>
      <c r="AT126" s="141" t="s">
        <v>112</v>
      </c>
      <c r="AU126" s="141" t="s">
        <v>81</v>
      </c>
      <c r="AY126" s="13" t="s">
        <v>111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3" t="s">
        <v>114</v>
      </c>
      <c r="BK126" s="143">
        <f t="shared" si="9"/>
        <v>0</v>
      </c>
      <c r="BL126" s="13" t="s">
        <v>113</v>
      </c>
      <c r="BM126" s="141" t="s">
        <v>122</v>
      </c>
    </row>
    <row r="127" spans="1:65" s="2" customFormat="1" ht="68.25" customHeight="1">
      <c r="A127" s="27"/>
      <c r="B127" s="132"/>
      <c r="C127" s="133" t="s">
        <v>113</v>
      </c>
      <c r="D127" s="133" t="s">
        <v>112</v>
      </c>
      <c r="E127" s="134" t="s">
        <v>175</v>
      </c>
      <c r="F127" s="135" t="s">
        <v>221</v>
      </c>
      <c r="G127" s="136" t="s">
        <v>142</v>
      </c>
      <c r="H127" s="137">
        <v>1</v>
      </c>
      <c r="I127" s="137"/>
      <c r="J127" s="137">
        <f t="shared" si="0"/>
        <v>0</v>
      </c>
      <c r="K127" s="186"/>
      <c r="L127" s="193"/>
      <c r="M127" s="187" t="s">
        <v>1</v>
      </c>
      <c r="N127" s="138" t="s">
        <v>41</v>
      </c>
      <c r="O127" s="139">
        <v>0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41" t="s">
        <v>113</v>
      </c>
      <c r="AT127" s="141" t="s">
        <v>112</v>
      </c>
      <c r="AU127" s="141" t="s">
        <v>81</v>
      </c>
      <c r="AY127" s="13" t="s">
        <v>111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3" t="s">
        <v>114</v>
      </c>
      <c r="BK127" s="143">
        <f t="shared" si="9"/>
        <v>0</v>
      </c>
      <c r="BL127" s="13" t="s">
        <v>113</v>
      </c>
      <c r="BM127" s="141" t="s">
        <v>117</v>
      </c>
    </row>
    <row r="128" spans="1:65" s="2" customFormat="1" ht="111" customHeight="1">
      <c r="A128" s="27"/>
      <c r="B128" s="132"/>
      <c r="C128" s="133" t="s">
        <v>75</v>
      </c>
      <c r="D128" s="133" t="s">
        <v>112</v>
      </c>
      <c r="E128" s="134" t="s">
        <v>176</v>
      </c>
      <c r="F128" s="135" t="s">
        <v>222</v>
      </c>
      <c r="G128" s="136" t="s">
        <v>142</v>
      </c>
      <c r="H128" s="137">
        <v>1</v>
      </c>
      <c r="I128" s="137"/>
      <c r="J128" s="137">
        <f t="shared" si="0"/>
        <v>0</v>
      </c>
      <c r="K128" s="186"/>
      <c r="L128" s="193"/>
      <c r="M128" s="187" t="s">
        <v>1</v>
      </c>
      <c r="N128" s="138" t="s">
        <v>41</v>
      </c>
      <c r="O128" s="139">
        <v>0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41" t="s">
        <v>113</v>
      </c>
      <c r="AT128" s="141" t="s">
        <v>112</v>
      </c>
      <c r="AU128" s="141" t="s">
        <v>81</v>
      </c>
      <c r="AY128" s="13" t="s">
        <v>111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3" t="s">
        <v>114</v>
      </c>
      <c r="BK128" s="143">
        <f t="shared" si="9"/>
        <v>0</v>
      </c>
      <c r="BL128" s="13" t="s">
        <v>113</v>
      </c>
      <c r="BM128" s="141" t="s">
        <v>123</v>
      </c>
    </row>
    <row r="129" spans="1:65" s="2" customFormat="1" ht="93" customHeight="1">
      <c r="A129" s="27"/>
      <c r="B129" s="132"/>
      <c r="C129" s="133" t="s">
        <v>75</v>
      </c>
      <c r="D129" s="133" t="s">
        <v>112</v>
      </c>
      <c r="E129" s="134" t="s">
        <v>177</v>
      </c>
      <c r="F129" s="135" t="s">
        <v>223</v>
      </c>
      <c r="G129" s="136" t="s">
        <v>142</v>
      </c>
      <c r="H129" s="137">
        <v>1</v>
      </c>
      <c r="I129" s="137"/>
      <c r="J129" s="137">
        <f t="shared" si="0"/>
        <v>0</v>
      </c>
      <c r="K129" s="186"/>
      <c r="L129" s="193"/>
      <c r="M129" s="187" t="s">
        <v>1</v>
      </c>
      <c r="N129" s="138" t="s">
        <v>41</v>
      </c>
      <c r="O129" s="139">
        <v>0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41" t="s">
        <v>113</v>
      </c>
      <c r="AT129" s="141" t="s">
        <v>112</v>
      </c>
      <c r="AU129" s="141" t="s">
        <v>81</v>
      </c>
      <c r="AY129" s="13" t="s">
        <v>111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3" t="s">
        <v>114</v>
      </c>
      <c r="BK129" s="143">
        <f t="shared" si="9"/>
        <v>0</v>
      </c>
      <c r="BL129" s="13" t="s">
        <v>113</v>
      </c>
      <c r="BM129" s="141" t="s">
        <v>125</v>
      </c>
    </row>
    <row r="130" spans="1:65" s="2" customFormat="1" ht="72" customHeight="1">
      <c r="A130" s="27"/>
      <c r="B130" s="132"/>
      <c r="C130" s="133" t="s">
        <v>119</v>
      </c>
      <c r="D130" s="133" t="s">
        <v>112</v>
      </c>
      <c r="E130" s="134" t="s">
        <v>178</v>
      </c>
      <c r="F130" s="135" t="s">
        <v>179</v>
      </c>
      <c r="G130" s="136" t="s">
        <v>142</v>
      </c>
      <c r="H130" s="137">
        <v>1</v>
      </c>
      <c r="I130" s="137"/>
      <c r="J130" s="137">
        <f t="shared" si="0"/>
        <v>0</v>
      </c>
      <c r="K130" s="186"/>
      <c r="L130" s="193"/>
      <c r="M130" s="187" t="s">
        <v>1</v>
      </c>
      <c r="N130" s="138" t="s">
        <v>41</v>
      </c>
      <c r="O130" s="139">
        <v>0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41" t="s">
        <v>113</v>
      </c>
      <c r="AT130" s="141" t="s">
        <v>112</v>
      </c>
      <c r="AU130" s="141" t="s">
        <v>81</v>
      </c>
      <c r="AY130" s="13" t="s">
        <v>111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3" t="s">
        <v>114</v>
      </c>
      <c r="BK130" s="143">
        <f t="shared" si="9"/>
        <v>0</v>
      </c>
      <c r="BL130" s="13" t="s">
        <v>113</v>
      </c>
      <c r="BM130" s="141" t="s">
        <v>127</v>
      </c>
    </row>
    <row r="131" spans="1:65" s="2" customFormat="1" ht="146.25" customHeight="1">
      <c r="A131" s="27"/>
      <c r="B131" s="132"/>
      <c r="C131" s="133" t="s">
        <v>75</v>
      </c>
      <c r="D131" s="133" t="s">
        <v>112</v>
      </c>
      <c r="E131" s="134" t="s">
        <v>180</v>
      </c>
      <c r="F131" s="135" t="s">
        <v>224</v>
      </c>
      <c r="G131" s="136" t="s">
        <v>142</v>
      </c>
      <c r="H131" s="137">
        <v>1</v>
      </c>
      <c r="I131" s="137"/>
      <c r="J131" s="137">
        <f t="shared" si="0"/>
        <v>0</v>
      </c>
      <c r="K131" s="186"/>
      <c r="L131" s="193"/>
      <c r="M131" s="187" t="s">
        <v>1</v>
      </c>
      <c r="N131" s="138" t="s">
        <v>41</v>
      </c>
      <c r="O131" s="139">
        <v>0</v>
      </c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41" t="s">
        <v>113</v>
      </c>
      <c r="AT131" s="141" t="s">
        <v>112</v>
      </c>
      <c r="AU131" s="141" t="s">
        <v>81</v>
      </c>
      <c r="AY131" s="13" t="s">
        <v>111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3" t="s">
        <v>114</v>
      </c>
      <c r="BK131" s="143">
        <f t="shared" si="9"/>
        <v>0</v>
      </c>
      <c r="BL131" s="13" t="s">
        <v>113</v>
      </c>
      <c r="BM131" s="141" t="s">
        <v>129</v>
      </c>
    </row>
    <row r="132" spans="1:65" s="2" customFormat="1" ht="69.75" customHeight="1">
      <c r="A132" s="27"/>
      <c r="B132" s="132"/>
      <c r="C132" s="133" t="s">
        <v>120</v>
      </c>
      <c r="D132" s="133" t="s">
        <v>112</v>
      </c>
      <c r="E132" s="134" t="s">
        <v>181</v>
      </c>
      <c r="F132" s="135" t="s">
        <v>182</v>
      </c>
      <c r="G132" s="136" t="s">
        <v>142</v>
      </c>
      <c r="H132" s="137">
        <v>1</v>
      </c>
      <c r="I132" s="137"/>
      <c r="J132" s="137">
        <f t="shared" si="0"/>
        <v>0</v>
      </c>
      <c r="K132" s="186"/>
      <c r="L132" s="193"/>
      <c r="M132" s="187" t="s">
        <v>1</v>
      </c>
      <c r="N132" s="138" t="s">
        <v>41</v>
      </c>
      <c r="O132" s="139">
        <v>0</v>
      </c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41" t="s">
        <v>113</v>
      </c>
      <c r="AT132" s="141" t="s">
        <v>112</v>
      </c>
      <c r="AU132" s="141" t="s">
        <v>81</v>
      </c>
      <c r="AY132" s="13" t="s">
        <v>111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3" t="s">
        <v>114</v>
      </c>
      <c r="BK132" s="143">
        <f t="shared" si="9"/>
        <v>0</v>
      </c>
      <c r="BL132" s="13" t="s">
        <v>113</v>
      </c>
      <c r="BM132" s="141" t="s">
        <v>7</v>
      </c>
    </row>
    <row r="133" spans="1:65" s="2" customFormat="1" ht="76.5" customHeight="1">
      <c r="A133" s="27"/>
      <c r="B133" s="132"/>
      <c r="C133" s="133" t="s">
        <v>121</v>
      </c>
      <c r="D133" s="133" t="s">
        <v>112</v>
      </c>
      <c r="E133" s="134" t="s">
        <v>183</v>
      </c>
      <c r="F133" s="135" t="s">
        <v>225</v>
      </c>
      <c r="G133" s="136" t="s">
        <v>142</v>
      </c>
      <c r="H133" s="137">
        <v>1</v>
      </c>
      <c r="I133" s="137"/>
      <c r="J133" s="137">
        <f t="shared" si="0"/>
        <v>0</v>
      </c>
      <c r="K133" s="186"/>
      <c r="L133" s="193"/>
      <c r="M133" s="187" t="s">
        <v>1</v>
      </c>
      <c r="N133" s="138" t="s">
        <v>41</v>
      </c>
      <c r="O133" s="139">
        <v>0</v>
      </c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41" t="s">
        <v>113</v>
      </c>
      <c r="AT133" s="141" t="s">
        <v>112</v>
      </c>
      <c r="AU133" s="141" t="s">
        <v>81</v>
      </c>
      <c r="AY133" s="13" t="s">
        <v>111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3" t="s">
        <v>114</v>
      </c>
      <c r="BK133" s="143">
        <f t="shared" si="9"/>
        <v>0</v>
      </c>
      <c r="BL133" s="13" t="s">
        <v>113</v>
      </c>
      <c r="BM133" s="141" t="s">
        <v>132</v>
      </c>
    </row>
    <row r="134" spans="1:65" s="2" customFormat="1" ht="48" customHeight="1">
      <c r="A134" s="27"/>
      <c r="B134" s="132"/>
      <c r="C134" s="133" t="s">
        <v>75</v>
      </c>
      <c r="D134" s="133" t="s">
        <v>112</v>
      </c>
      <c r="E134" s="134" t="s">
        <v>173</v>
      </c>
      <c r="F134" s="135" t="s">
        <v>174</v>
      </c>
      <c r="G134" s="136" t="s">
        <v>142</v>
      </c>
      <c r="H134" s="137">
        <v>1</v>
      </c>
      <c r="I134" s="137"/>
      <c r="J134" s="137">
        <f t="shared" si="0"/>
        <v>0</v>
      </c>
      <c r="K134" s="186"/>
      <c r="L134" s="193"/>
      <c r="M134" s="187" t="s">
        <v>1</v>
      </c>
      <c r="N134" s="138" t="s">
        <v>41</v>
      </c>
      <c r="O134" s="139">
        <v>0</v>
      </c>
      <c r="P134" s="139">
        <f t="shared" si="1"/>
        <v>0</v>
      </c>
      <c r="Q134" s="139">
        <v>0</v>
      </c>
      <c r="R134" s="139">
        <f t="shared" si="2"/>
        <v>0</v>
      </c>
      <c r="S134" s="139">
        <v>0</v>
      </c>
      <c r="T134" s="140">
        <f t="shared" si="3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41" t="s">
        <v>113</v>
      </c>
      <c r="AT134" s="141" t="s">
        <v>112</v>
      </c>
      <c r="AU134" s="141" t="s">
        <v>81</v>
      </c>
      <c r="AY134" s="13" t="s">
        <v>111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3" t="s">
        <v>114</v>
      </c>
      <c r="BK134" s="143">
        <f t="shared" si="9"/>
        <v>0</v>
      </c>
      <c r="BL134" s="13" t="s">
        <v>113</v>
      </c>
      <c r="BM134" s="141" t="s">
        <v>134</v>
      </c>
    </row>
    <row r="135" spans="1:65" s="2" customFormat="1" ht="60" customHeight="1">
      <c r="A135" s="27"/>
      <c r="B135" s="132"/>
      <c r="C135" s="133" t="s">
        <v>122</v>
      </c>
      <c r="D135" s="133" t="s">
        <v>112</v>
      </c>
      <c r="E135" s="134" t="s">
        <v>184</v>
      </c>
      <c r="F135" s="135" t="s">
        <v>185</v>
      </c>
      <c r="G135" s="136" t="s">
        <v>142</v>
      </c>
      <c r="H135" s="137">
        <v>1</v>
      </c>
      <c r="I135" s="137"/>
      <c r="J135" s="137">
        <f t="shared" si="0"/>
        <v>0</v>
      </c>
      <c r="K135" s="186"/>
      <c r="L135" s="193"/>
      <c r="M135" s="187" t="s">
        <v>1</v>
      </c>
      <c r="N135" s="138" t="s">
        <v>41</v>
      </c>
      <c r="O135" s="139">
        <v>0</v>
      </c>
      <c r="P135" s="139">
        <f t="shared" si="1"/>
        <v>0</v>
      </c>
      <c r="Q135" s="139">
        <v>0</v>
      </c>
      <c r="R135" s="139">
        <f t="shared" si="2"/>
        <v>0</v>
      </c>
      <c r="S135" s="139">
        <v>0</v>
      </c>
      <c r="T135" s="140">
        <f t="shared" si="3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41" t="s">
        <v>113</v>
      </c>
      <c r="AT135" s="141" t="s">
        <v>112</v>
      </c>
      <c r="AU135" s="141" t="s">
        <v>81</v>
      </c>
      <c r="AY135" s="13" t="s">
        <v>111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3" t="s">
        <v>114</v>
      </c>
      <c r="BK135" s="143">
        <f t="shared" si="9"/>
        <v>0</v>
      </c>
      <c r="BL135" s="13" t="s">
        <v>113</v>
      </c>
      <c r="BM135" s="141" t="s">
        <v>136</v>
      </c>
    </row>
    <row r="136" spans="1:65" s="2" customFormat="1" ht="16.5" customHeight="1">
      <c r="A136" s="27"/>
      <c r="B136" s="132"/>
      <c r="C136" s="133" t="s">
        <v>115</v>
      </c>
      <c r="D136" s="133" t="s">
        <v>112</v>
      </c>
      <c r="E136" s="134" t="s">
        <v>186</v>
      </c>
      <c r="F136" s="135" t="s">
        <v>187</v>
      </c>
      <c r="G136" s="136" t="s">
        <v>142</v>
      </c>
      <c r="H136" s="137">
        <v>1</v>
      </c>
      <c r="I136" s="137"/>
      <c r="J136" s="137">
        <f t="shared" si="0"/>
        <v>0</v>
      </c>
      <c r="K136" s="186"/>
      <c r="L136" s="193"/>
      <c r="M136" s="187" t="s">
        <v>1</v>
      </c>
      <c r="N136" s="138" t="s">
        <v>41</v>
      </c>
      <c r="O136" s="139">
        <v>0</v>
      </c>
      <c r="P136" s="139">
        <f t="shared" si="1"/>
        <v>0</v>
      </c>
      <c r="Q136" s="139">
        <v>0</v>
      </c>
      <c r="R136" s="139">
        <f t="shared" si="2"/>
        <v>0</v>
      </c>
      <c r="S136" s="139">
        <v>0</v>
      </c>
      <c r="T136" s="140">
        <f t="shared" si="3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41" t="s">
        <v>113</v>
      </c>
      <c r="AT136" s="141" t="s">
        <v>112</v>
      </c>
      <c r="AU136" s="141" t="s">
        <v>81</v>
      </c>
      <c r="AY136" s="13" t="s">
        <v>111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3" t="s">
        <v>114</v>
      </c>
      <c r="BK136" s="143">
        <f t="shared" si="9"/>
        <v>0</v>
      </c>
      <c r="BL136" s="13" t="s">
        <v>113</v>
      </c>
      <c r="BM136" s="141" t="s">
        <v>140</v>
      </c>
    </row>
    <row r="137" spans="1:65" s="2" customFormat="1" ht="24" customHeight="1">
      <c r="A137" s="27"/>
      <c r="B137" s="132"/>
      <c r="C137" s="133" t="s">
        <v>117</v>
      </c>
      <c r="D137" s="133" t="s">
        <v>112</v>
      </c>
      <c r="E137" s="134" t="s">
        <v>188</v>
      </c>
      <c r="F137" s="135" t="s">
        <v>189</v>
      </c>
      <c r="G137" s="136" t="s">
        <v>142</v>
      </c>
      <c r="H137" s="137">
        <v>1</v>
      </c>
      <c r="I137" s="137"/>
      <c r="J137" s="137">
        <f t="shared" si="0"/>
        <v>0</v>
      </c>
      <c r="K137" s="186"/>
      <c r="L137" s="193"/>
      <c r="M137" s="187" t="s">
        <v>1</v>
      </c>
      <c r="N137" s="138" t="s">
        <v>41</v>
      </c>
      <c r="O137" s="139">
        <v>0</v>
      </c>
      <c r="P137" s="139">
        <f t="shared" si="1"/>
        <v>0</v>
      </c>
      <c r="Q137" s="139">
        <v>0</v>
      </c>
      <c r="R137" s="139">
        <f t="shared" si="2"/>
        <v>0</v>
      </c>
      <c r="S137" s="139">
        <v>0</v>
      </c>
      <c r="T137" s="140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41" t="s">
        <v>113</v>
      </c>
      <c r="AT137" s="141" t="s">
        <v>112</v>
      </c>
      <c r="AU137" s="141" t="s">
        <v>81</v>
      </c>
      <c r="AY137" s="13" t="s">
        <v>111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3" t="s">
        <v>114</v>
      </c>
      <c r="BK137" s="143">
        <f t="shared" si="9"/>
        <v>0</v>
      </c>
      <c r="BL137" s="13" t="s">
        <v>113</v>
      </c>
      <c r="BM137" s="141" t="s">
        <v>143</v>
      </c>
    </row>
    <row r="138" spans="1:65" s="2" customFormat="1" ht="116.25" customHeight="1">
      <c r="A138" s="27"/>
      <c r="B138" s="132"/>
      <c r="C138" s="133" t="s">
        <v>116</v>
      </c>
      <c r="D138" s="133" t="s">
        <v>112</v>
      </c>
      <c r="E138" s="134" t="s">
        <v>190</v>
      </c>
      <c r="F138" s="135" t="s">
        <v>226</v>
      </c>
      <c r="G138" s="136" t="s">
        <v>142</v>
      </c>
      <c r="H138" s="137">
        <v>1</v>
      </c>
      <c r="I138" s="137"/>
      <c r="J138" s="137">
        <f t="shared" si="0"/>
        <v>0</v>
      </c>
      <c r="K138" s="186"/>
      <c r="L138" s="193"/>
      <c r="M138" s="187" t="s">
        <v>1</v>
      </c>
      <c r="N138" s="138" t="s">
        <v>41</v>
      </c>
      <c r="O138" s="139">
        <v>0</v>
      </c>
      <c r="P138" s="139">
        <f t="shared" si="1"/>
        <v>0</v>
      </c>
      <c r="Q138" s="139">
        <v>0</v>
      </c>
      <c r="R138" s="139">
        <f t="shared" si="2"/>
        <v>0</v>
      </c>
      <c r="S138" s="139">
        <v>0</v>
      </c>
      <c r="T138" s="140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41" t="s">
        <v>113</v>
      </c>
      <c r="AT138" s="141" t="s">
        <v>112</v>
      </c>
      <c r="AU138" s="141" t="s">
        <v>81</v>
      </c>
      <c r="AY138" s="13" t="s">
        <v>111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3" t="s">
        <v>114</v>
      </c>
      <c r="BK138" s="143">
        <f t="shared" si="9"/>
        <v>0</v>
      </c>
      <c r="BL138" s="13" t="s">
        <v>113</v>
      </c>
      <c r="BM138" s="141" t="s">
        <v>144</v>
      </c>
    </row>
    <row r="139" spans="1:65" s="2" customFormat="1" ht="16.5" customHeight="1">
      <c r="A139" s="27"/>
      <c r="B139" s="132"/>
      <c r="C139" s="133" t="s">
        <v>75</v>
      </c>
      <c r="D139" s="133" t="s">
        <v>112</v>
      </c>
      <c r="E139" s="134" t="s">
        <v>191</v>
      </c>
      <c r="F139" s="135" t="s">
        <v>192</v>
      </c>
      <c r="G139" s="136" t="s">
        <v>142</v>
      </c>
      <c r="H139" s="137">
        <v>1</v>
      </c>
      <c r="I139" s="137"/>
      <c r="J139" s="137">
        <f t="shared" si="0"/>
        <v>0</v>
      </c>
      <c r="K139" s="186"/>
      <c r="L139" s="193"/>
      <c r="M139" s="187" t="s">
        <v>1</v>
      </c>
      <c r="N139" s="138" t="s">
        <v>41</v>
      </c>
      <c r="O139" s="139">
        <v>0</v>
      </c>
      <c r="P139" s="139">
        <f t="shared" si="1"/>
        <v>0</v>
      </c>
      <c r="Q139" s="139">
        <v>0</v>
      </c>
      <c r="R139" s="139">
        <f t="shared" si="2"/>
        <v>0</v>
      </c>
      <c r="S139" s="139">
        <v>0</v>
      </c>
      <c r="T139" s="140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41" t="s">
        <v>113</v>
      </c>
      <c r="AT139" s="141" t="s">
        <v>112</v>
      </c>
      <c r="AU139" s="141" t="s">
        <v>81</v>
      </c>
      <c r="AY139" s="13" t="s">
        <v>111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3" t="s">
        <v>114</v>
      </c>
      <c r="BK139" s="143">
        <f t="shared" si="9"/>
        <v>0</v>
      </c>
      <c r="BL139" s="13" t="s">
        <v>113</v>
      </c>
      <c r="BM139" s="141" t="s">
        <v>151</v>
      </c>
    </row>
    <row r="140" spans="1:65" s="2" customFormat="1" ht="24" customHeight="1">
      <c r="A140" s="27"/>
      <c r="B140" s="132"/>
      <c r="C140" s="133" t="s">
        <v>123</v>
      </c>
      <c r="D140" s="133" t="s">
        <v>112</v>
      </c>
      <c r="E140" s="134" t="s">
        <v>193</v>
      </c>
      <c r="F140" s="135" t="s">
        <v>194</v>
      </c>
      <c r="G140" s="136" t="s">
        <v>142</v>
      </c>
      <c r="H140" s="137">
        <v>1</v>
      </c>
      <c r="I140" s="137"/>
      <c r="J140" s="137">
        <f t="shared" si="0"/>
        <v>0</v>
      </c>
      <c r="K140" s="186"/>
      <c r="L140" s="193"/>
      <c r="M140" s="187" t="s">
        <v>1</v>
      </c>
      <c r="N140" s="138" t="s">
        <v>41</v>
      </c>
      <c r="O140" s="139">
        <v>0</v>
      </c>
      <c r="P140" s="139">
        <f t="shared" si="1"/>
        <v>0</v>
      </c>
      <c r="Q140" s="139">
        <v>0</v>
      </c>
      <c r="R140" s="139">
        <f t="shared" si="2"/>
        <v>0</v>
      </c>
      <c r="S140" s="139">
        <v>0</v>
      </c>
      <c r="T140" s="140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41" t="s">
        <v>113</v>
      </c>
      <c r="AT140" s="141" t="s">
        <v>112</v>
      </c>
      <c r="AU140" s="141" t="s">
        <v>81</v>
      </c>
      <c r="AY140" s="13" t="s">
        <v>111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3" t="s">
        <v>114</v>
      </c>
      <c r="BK140" s="143">
        <f t="shared" si="9"/>
        <v>0</v>
      </c>
      <c r="BL140" s="13" t="s">
        <v>113</v>
      </c>
      <c r="BM140" s="141" t="s">
        <v>159</v>
      </c>
    </row>
    <row r="141" spans="1:65" s="2" customFormat="1" ht="60" customHeight="1">
      <c r="A141" s="27"/>
      <c r="B141" s="132"/>
      <c r="C141" s="133" t="s">
        <v>124</v>
      </c>
      <c r="D141" s="133" t="s">
        <v>112</v>
      </c>
      <c r="E141" s="134" t="s">
        <v>195</v>
      </c>
      <c r="F141" s="135" t="s">
        <v>196</v>
      </c>
      <c r="G141" s="136" t="s">
        <v>142</v>
      </c>
      <c r="H141" s="137">
        <v>1</v>
      </c>
      <c r="I141" s="137"/>
      <c r="J141" s="137">
        <f t="shared" si="0"/>
        <v>0</v>
      </c>
      <c r="K141" s="186"/>
      <c r="L141" s="193"/>
      <c r="M141" s="187" t="s">
        <v>1</v>
      </c>
      <c r="N141" s="138" t="s">
        <v>41</v>
      </c>
      <c r="O141" s="139">
        <v>0</v>
      </c>
      <c r="P141" s="139">
        <f t="shared" si="1"/>
        <v>0</v>
      </c>
      <c r="Q141" s="139">
        <v>0</v>
      </c>
      <c r="R141" s="139">
        <f t="shared" si="2"/>
        <v>0</v>
      </c>
      <c r="S141" s="139">
        <v>0</v>
      </c>
      <c r="T141" s="140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41" t="s">
        <v>113</v>
      </c>
      <c r="AT141" s="141" t="s">
        <v>112</v>
      </c>
      <c r="AU141" s="141" t="s">
        <v>81</v>
      </c>
      <c r="AY141" s="13" t="s">
        <v>111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3" t="s">
        <v>114</v>
      </c>
      <c r="BK141" s="143">
        <f t="shared" si="9"/>
        <v>0</v>
      </c>
      <c r="BL141" s="13" t="s">
        <v>113</v>
      </c>
      <c r="BM141" s="141" t="s">
        <v>160</v>
      </c>
    </row>
    <row r="142" spans="1:65" s="2" customFormat="1" ht="114" customHeight="1">
      <c r="A142" s="27"/>
      <c r="B142" s="132"/>
      <c r="C142" s="133" t="s">
        <v>125</v>
      </c>
      <c r="D142" s="133" t="s">
        <v>112</v>
      </c>
      <c r="E142" s="134" t="s">
        <v>197</v>
      </c>
      <c r="F142" s="135" t="s">
        <v>227</v>
      </c>
      <c r="G142" s="136" t="s">
        <v>142</v>
      </c>
      <c r="H142" s="137">
        <v>1</v>
      </c>
      <c r="I142" s="137"/>
      <c r="J142" s="137">
        <f t="shared" si="0"/>
        <v>0</v>
      </c>
      <c r="K142" s="186"/>
      <c r="L142" s="193"/>
      <c r="M142" s="187" t="s">
        <v>1</v>
      </c>
      <c r="N142" s="138" t="s">
        <v>41</v>
      </c>
      <c r="O142" s="139">
        <v>0</v>
      </c>
      <c r="P142" s="139">
        <f t="shared" si="1"/>
        <v>0</v>
      </c>
      <c r="Q142" s="139">
        <v>0</v>
      </c>
      <c r="R142" s="139">
        <f t="shared" si="2"/>
        <v>0</v>
      </c>
      <c r="S142" s="139">
        <v>0</v>
      </c>
      <c r="T142" s="140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41" t="s">
        <v>113</v>
      </c>
      <c r="AT142" s="141" t="s">
        <v>112</v>
      </c>
      <c r="AU142" s="141" t="s">
        <v>81</v>
      </c>
      <c r="AY142" s="13" t="s">
        <v>111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3" t="s">
        <v>114</v>
      </c>
      <c r="BK142" s="143">
        <f t="shared" si="9"/>
        <v>0</v>
      </c>
      <c r="BL142" s="13" t="s">
        <v>113</v>
      </c>
      <c r="BM142" s="141" t="s">
        <v>161</v>
      </c>
    </row>
    <row r="143" spans="1:65" s="2" customFormat="1" ht="16.5" customHeight="1">
      <c r="A143" s="27"/>
      <c r="B143" s="132"/>
      <c r="C143" s="133" t="s">
        <v>75</v>
      </c>
      <c r="D143" s="133" t="s">
        <v>112</v>
      </c>
      <c r="E143" s="134" t="s">
        <v>198</v>
      </c>
      <c r="F143" s="135" t="s">
        <v>199</v>
      </c>
      <c r="G143" s="136" t="s">
        <v>142</v>
      </c>
      <c r="H143" s="137">
        <v>1</v>
      </c>
      <c r="I143" s="137"/>
      <c r="J143" s="137">
        <f t="shared" si="0"/>
        <v>0</v>
      </c>
      <c r="K143" s="186"/>
      <c r="L143" s="193"/>
      <c r="M143" s="187" t="s">
        <v>1</v>
      </c>
      <c r="N143" s="138" t="s">
        <v>41</v>
      </c>
      <c r="O143" s="139">
        <v>0</v>
      </c>
      <c r="P143" s="139">
        <f t="shared" si="1"/>
        <v>0</v>
      </c>
      <c r="Q143" s="139">
        <v>0</v>
      </c>
      <c r="R143" s="139">
        <f t="shared" si="2"/>
        <v>0</v>
      </c>
      <c r="S143" s="139">
        <v>0</v>
      </c>
      <c r="T143" s="140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41" t="s">
        <v>113</v>
      </c>
      <c r="AT143" s="141" t="s">
        <v>112</v>
      </c>
      <c r="AU143" s="141" t="s">
        <v>81</v>
      </c>
      <c r="AY143" s="13" t="s">
        <v>111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3" t="s">
        <v>114</v>
      </c>
      <c r="BK143" s="143">
        <f t="shared" si="9"/>
        <v>0</v>
      </c>
      <c r="BL143" s="13" t="s">
        <v>113</v>
      </c>
      <c r="BM143" s="141" t="s">
        <v>150</v>
      </c>
    </row>
    <row r="144" spans="1:65" s="2" customFormat="1" ht="60" customHeight="1">
      <c r="A144" s="27"/>
      <c r="B144" s="132"/>
      <c r="C144" s="133" t="s">
        <v>126</v>
      </c>
      <c r="D144" s="133" t="s">
        <v>112</v>
      </c>
      <c r="E144" s="134" t="s">
        <v>200</v>
      </c>
      <c r="F144" s="135" t="s">
        <v>201</v>
      </c>
      <c r="G144" s="136" t="s">
        <v>142</v>
      </c>
      <c r="H144" s="137">
        <v>1</v>
      </c>
      <c r="I144" s="137"/>
      <c r="J144" s="137">
        <f t="shared" si="0"/>
        <v>0</v>
      </c>
      <c r="K144" s="186"/>
      <c r="L144" s="193"/>
      <c r="M144" s="187" t="s">
        <v>1</v>
      </c>
      <c r="N144" s="138" t="s">
        <v>41</v>
      </c>
      <c r="O144" s="139">
        <v>0</v>
      </c>
      <c r="P144" s="139">
        <f t="shared" si="1"/>
        <v>0</v>
      </c>
      <c r="Q144" s="139">
        <v>0</v>
      </c>
      <c r="R144" s="139">
        <f t="shared" si="2"/>
        <v>0</v>
      </c>
      <c r="S144" s="139">
        <v>0</v>
      </c>
      <c r="T144" s="140">
        <f t="shared" si="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41" t="s">
        <v>113</v>
      </c>
      <c r="AT144" s="141" t="s">
        <v>112</v>
      </c>
      <c r="AU144" s="141" t="s">
        <v>81</v>
      </c>
      <c r="AY144" s="13" t="s">
        <v>111</v>
      </c>
      <c r="BE144" s="142">
        <f t="shared" si="4"/>
        <v>0</v>
      </c>
      <c r="BF144" s="142">
        <f t="shared" si="5"/>
        <v>0</v>
      </c>
      <c r="BG144" s="142">
        <f t="shared" si="6"/>
        <v>0</v>
      </c>
      <c r="BH144" s="142">
        <f t="shared" si="7"/>
        <v>0</v>
      </c>
      <c r="BI144" s="142">
        <f t="shared" si="8"/>
        <v>0</v>
      </c>
      <c r="BJ144" s="13" t="s">
        <v>114</v>
      </c>
      <c r="BK144" s="143">
        <f t="shared" si="9"/>
        <v>0</v>
      </c>
      <c r="BL144" s="13" t="s">
        <v>113</v>
      </c>
      <c r="BM144" s="141" t="s">
        <v>152</v>
      </c>
    </row>
    <row r="145" spans="1:65" s="2" customFormat="1" ht="60" customHeight="1">
      <c r="A145" s="27"/>
      <c r="B145" s="132"/>
      <c r="C145" s="133" t="s">
        <v>127</v>
      </c>
      <c r="D145" s="133" t="s">
        <v>112</v>
      </c>
      <c r="E145" s="134" t="s">
        <v>200</v>
      </c>
      <c r="F145" s="135" t="s">
        <v>201</v>
      </c>
      <c r="G145" s="136" t="s">
        <v>142</v>
      </c>
      <c r="H145" s="137">
        <v>1</v>
      </c>
      <c r="I145" s="137"/>
      <c r="J145" s="137">
        <f t="shared" si="0"/>
        <v>0</v>
      </c>
      <c r="K145" s="186"/>
      <c r="L145" s="193"/>
      <c r="M145" s="187" t="s">
        <v>1</v>
      </c>
      <c r="N145" s="138" t="s">
        <v>41</v>
      </c>
      <c r="O145" s="139">
        <v>0</v>
      </c>
      <c r="P145" s="139">
        <f t="shared" si="1"/>
        <v>0</v>
      </c>
      <c r="Q145" s="139">
        <v>0</v>
      </c>
      <c r="R145" s="139">
        <f t="shared" si="2"/>
        <v>0</v>
      </c>
      <c r="S145" s="139">
        <v>0</v>
      </c>
      <c r="T145" s="140">
        <f t="shared" si="3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41" t="s">
        <v>113</v>
      </c>
      <c r="AT145" s="141" t="s">
        <v>112</v>
      </c>
      <c r="AU145" s="141" t="s">
        <v>81</v>
      </c>
      <c r="AY145" s="13" t="s">
        <v>111</v>
      </c>
      <c r="BE145" s="142">
        <f t="shared" si="4"/>
        <v>0</v>
      </c>
      <c r="BF145" s="142">
        <f t="shared" si="5"/>
        <v>0</v>
      </c>
      <c r="BG145" s="142">
        <f t="shared" si="6"/>
        <v>0</v>
      </c>
      <c r="BH145" s="142">
        <f t="shared" si="7"/>
        <v>0</v>
      </c>
      <c r="BI145" s="142">
        <f t="shared" si="8"/>
        <v>0</v>
      </c>
      <c r="BJ145" s="13" t="s">
        <v>114</v>
      </c>
      <c r="BK145" s="143">
        <f t="shared" si="9"/>
        <v>0</v>
      </c>
      <c r="BL145" s="13" t="s">
        <v>113</v>
      </c>
      <c r="BM145" s="141" t="s">
        <v>162</v>
      </c>
    </row>
    <row r="146" spans="1:65" s="2" customFormat="1" ht="72" customHeight="1">
      <c r="A146" s="27"/>
      <c r="B146" s="132"/>
      <c r="C146" s="133" t="s">
        <v>75</v>
      </c>
      <c r="D146" s="133" t="s">
        <v>112</v>
      </c>
      <c r="E146" s="134" t="s">
        <v>202</v>
      </c>
      <c r="F146" s="135" t="s">
        <v>228</v>
      </c>
      <c r="G146" s="136" t="s">
        <v>142</v>
      </c>
      <c r="H146" s="137">
        <v>1</v>
      </c>
      <c r="I146" s="137"/>
      <c r="J146" s="137">
        <f t="shared" si="0"/>
        <v>0</v>
      </c>
      <c r="K146" s="186"/>
      <c r="L146" s="193"/>
      <c r="M146" s="187" t="s">
        <v>1</v>
      </c>
      <c r="N146" s="138" t="s">
        <v>41</v>
      </c>
      <c r="O146" s="139">
        <v>0</v>
      </c>
      <c r="P146" s="139">
        <f t="shared" si="1"/>
        <v>0</v>
      </c>
      <c r="Q146" s="139">
        <v>0</v>
      </c>
      <c r="R146" s="139">
        <f t="shared" si="2"/>
        <v>0</v>
      </c>
      <c r="S146" s="139">
        <v>0</v>
      </c>
      <c r="T146" s="140">
        <f t="shared" si="3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41" t="s">
        <v>113</v>
      </c>
      <c r="AT146" s="141" t="s">
        <v>112</v>
      </c>
      <c r="AU146" s="141" t="s">
        <v>81</v>
      </c>
      <c r="AY146" s="13" t="s">
        <v>111</v>
      </c>
      <c r="BE146" s="142">
        <f t="shared" si="4"/>
        <v>0</v>
      </c>
      <c r="BF146" s="142">
        <f t="shared" si="5"/>
        <v>0</v>
      </c>
      <c r="BG146" s="142">
        <f t="shared" si="6"/>
        <v>0</v>
      </c>
      <c r="BH146" s="142">
        <f t="shared" si="7"/>
        <v>0</v>
      </c>
      <c r="BI146" s="142">
        <f t="shared" si="8"/>
        <v>0</v>
      </c>
      <c r="BJ146" s="13" t="s">
        <v>114</v>
      </c>
      <c r="BK146" s="143">
        <f t="shared" si="9"/>
        <v>0</v>
      </c>
      <c r="BL146" s="13" t="s">
        <v>113</v>
      </c>
      <c r="BM146" s="141" t="s">
        <v>156</v>
      </c>
    </row>
    <row r="147" spans="1:65" s="2" customFormat="1" ht="16.5" customHeight="1">
      <c r="A147" s="27"/>
      <c r="B147" s="132"/>
      <c r="C147" s="133" t="s">
        <v>128</v>
      </c>
      <c r="D147" s="133" t="s">
        <v>112</v>
      </c>
      <c r="E147" s="134" t="s">
        <v>203</v>
      </c>
      <c r="F147" s="135" t="s">
        <v>204</v>
      </c>
      <c r="G147" s="136" t="s">
        <v>142</v>
      </c>
      <c r="H147" s="137">
        <v>1</v>
      </c>
      <c r="I147" s="137"/>
      <c r="J147" s="137">
        <f t="shared" si="0"/>
        <v>0</v>
      </c>
      <c r="K147" s="186"/>
      <c r="L147" s="193"/>
      <c r="M147" s="187" t="s">
        <v>1</v>
      </c>
      <c r="N147" s="138" t="s">
        <v>41</v>
      </c>
      <c r="O147" s="139">
        <v>0</v>
      </c>
      <c r="P147" s="139">
        <f t="shared" si="1"/>
        <v>0</v>
      </c>
      <c r="Q147" s="139">
        <v>0</v>
      </c>
      <c r="R147" s="139">
        <f t="shared" si="2"/>
        <v>0</v>
      </c>
      <c r="S147" s="139">
        <v>0</v>
      </c>
      <c r="T147" s="140">
        <f t="shared" si="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41" t="s">
        <v>113</v>
      </c>
      <c r="AT147" s="141" t="s">
        <v>112</v>
      </c>
      <c r="AU147" s="141" t="s">
        <v>81</v>
      </c>
      <c r="AY147" s="13" t="s">
        <v>111</v>
      </c>
      <c r="BE147" s="142">
        <f t="shared" si="4"/>
        <v>0</v>
      </c>
      <c r="BF147" s="142">
        <f t="shared" si="5"/>
        <v>0</v>
      </c>
      <c r="BG147" s="142">
        <f t="shared" si="6"/>
        <v>0</v>
      </c>
      <c r="BH147" s="142">
        <f t="shared" si="7"/>
        <v>0</v>
      </c>
      <c r="BI147" s="142">
        <f t="shared" si="8"/>
        <v>0</v>
      </c>
      <c r="BJ147" s="13" t="s">
        <v>114</v>
      </c>
      <c r="BK147" s="143">
        <f t="shared" si="9"/>
        <v>0</v>
      </c>
      <c r="BL147" s="13" t="s">
        <v>113</v>
      </c>
      <c r="BM147" s="141" t="s">
        <v>155</v>
      </c>
    </row>
    <row r="148" spans="1:65" s="2" customFormat="1" ht="16.5" customHeight="1">
      <c r="A148" s="27"/>
      <c r="B148" s="132"/>
      <c r="C148" s="133" t="s">
        <v>129</v>
      </c>
      <c r="D148" s="133" t="s">
        <v>112</v>
      </c>
      <c r="E148" s="134" t="s">
        <v>205</v>
      </c>
      <c r="F148" s="135" t="s">
        <v>206</v>
      </c>
      <c r="G148" s="136" t="s">
        <v>1</v>
      </c>
      <c r="H148" s="137">
        <v>1</v>
      </c>
      <c r="I148" s="137"/>
      <c r="J148" s="137">
        <f t="shared" si="0"/>
        <v>0</v>
      </c>
      <c r="K148" s="186"/>
      <c r="L148" s="193"/>
      <c r="M148" s="187" t="s">
        <v>1</v>
      </c>
      <c r="N148" s="138" t="s">
        <v>41</v>
      </c>
      <c r="O148" s="139">
        <v>0</v>
      </c>
      <c r="P148" s="139">
        <f t="shared" si="1"/>
        <v>0</v>
      </c>
      <c r="Q148" s="139">
        <v>0</v>
      </c>
      <c r="R148" s="139">
        <f t="shared" si="2"/>
        <v>0</v>
      </c>
      <c r="S148" s="139">
        <v>0</v>
      </c>
      <c r="T148" s="140">
        <f t="shared" si="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41" t="s">
        <v>113</v>
      </c>
      <c r="AT148" s="141" t="s">
        <v>112</v>
      </c>
      <c r="AU148" s="141" t="s">
        <v>81</v>
      </c>
      <c r="AY148" s="13" t="s">
        <v>111</v>
      </c>
      <c r="BE148" s="142">
        <f t="shared" si="4"/>
        <v>0</v>
      </c>
      <c r="BF148" s="142">
        <f t="shared" si="5"/>
        <v>0</v>
      </c>
      <c r="BG148" s="142">
        <f t="shared" si="6"/>
        <v>0</v>
      </c>
      <c r="BH148" s="142">
        <f t="shared" si="7"/>
        <v>0</v>
      </c>
      <c r="BI148" s="142">
        <f t="shared" si="8"/>
        <v>0</v>
      </c>
      <c r="BJ148" s="13" t="s">
        <v>114</v>
      </c>
      <c r="BK148" s="143">
        <f t="shared" si="9"/>
        <v>0</v>
      </c>
      <c r="BL148" s="13" t="s">
        <v>113</v>
      </c>
      <c r="BM148" s="141" t="s">
        <v>138</v>
      </c>
    </row>
    <row r="149" spans="1:65" s="2" customFormat="1" ht="16.5" customHeight="1">
      <c r="A149" s="27"/>
      <c r="B149" s="132"/>
      <c r="C149" s="133" t="s">
        <v>130</v>
      </c>
      <c r="D149" s="133" t="s">
        <v>112</v>
      </c>
      <c r="E149" s="134" t="s">
        <v>207</v>
      </c>
      <c r="F149" s="135" t="s">
        <v>208</v>
      </c>
      <c r="G149" s="136" t="s">
        <v>142</v>
      </c>
      <c r="H149" s="137">
        <v>1</v>
      </c>
      <c r="I149" s="137"/>
      <c r="J149" s="137">
        <f t="shared" si="0"/>
        <v>0</v>
      </c>
      <c r="K149" s="186"/>
      <c r="L149" s="193"/>
      <c r="M149" s="187" t="s">
        <v>1</v>
      </c>
      <c r="N149" s="138" t="s">
        <v>41</v>
      </c>
      <c r="O149" s="139">
        <v>0</v>
      </c>
      <c r="P149" s="139">
        <f t="shared" si="1"/>
        <v>0</v>
      </c>
      <c r="Q149" s="139">
        <v>0</v>
      </c>
      <c r="R149" s="139">
        <f t="shared" si="2"/>
        <v>0</v>
      </c>
      <c r="S149" s="139">
        <v>0</v>
      </c>
      <c r="T149" s="140">
        <f t="shared" si="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41" t="s">
        <v>113</v>
      </c>
      <c r="AT149" s="141" t="s">
        <v>112</v>
      </c>
      <c r="AU149" s="141" t="s">
        <v>81</v>
      </c>
      <c r="AY149" s="13" t="s">
        <v>111</v>
      </c>
      <c r="BE149" s="142">
        <f t="shared" si="4"/>
        <v>0</v>
      </c>
      <c r="BF149" s="142">
        <f t="shared" si="5"/>
        <v>0</v>
      </c>
      <c r="BG149" s="142">
        <f t="shared" si="6"/>
        <v>0</v>
      </c>
      <c r="BH149" s="142">
        <f t="shared" si="7"/>
        <v>0</v>
      </c>
      <c r="BI149" s="142">
        <f t="shared" si="8"/>
        <v>0</v>
      </c>
      <c r="BJ149" s="13" t="s">
        <v>114</v>
      </c>
      <c r="BK149" s="143">
        <f t="shared" si="9"/>
        <v>0</v>
      </c>
      <c r="BL149" s="13" t="s">
        <v>113</v>
      </c>
      <c r="BM149" s="141" t="s">
        <v>139</v>
      </c>
    </row>
    <row r="150" spans="1:65" s="2" customFormat="1" ht="60" customHeight="1">
      <c r="A150" s="27"/>
      <c r="B150" s="132"/>
      <c r="C150" s="133" t="s">
        <v>7</v>
      </c>
      <c r="D150" s="133" t="s">
        <v>112</v>
      </c>
      <c r="E150" s="134" t="s">
        <v>209</v>
      </c>
      <c r="F150" s="135" t="s">
        <v>210</v>
      </c>
      <c r="G150" s="136" t="s">
        <v>142</v>
      </c>
      <c r="H150" s="137">
        <v>1</v>
      </c>
      <c r="I150" s="137"/>
      <c r="J150" s="137">
        <f t="shared" si="0"/>
        <v>0</v>
      </c>
      <c r="K150" s="186"/>
      <c r="L150" s="193"/>
      <c r="M150" s="187" t="s">
        <v>1</v>
      </c>
      <c r="N150" s="138" t="s">
        <v>41</v>
      </c>
      <c r="O150" s="139">
        <v>0</v>
      </c>
      <c r="P150" s="139">
        <f t="shared" si="1"/>
        <v>0</v>
      </c>
      <c r="Q150" s="139">
        <v>0</v>
      </c>
      <c r="R150" s="139">
        <f t="shared" si="2"/>
        <v>0</v>
      </c>
      <c r="S150" s="139">
        <v>0</v>
      </c>
      <c r="T150" s="140">
        <f t="shared" si="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41" t="s">
        <v>113</v>
      </c>
      <c r="AT150" s="141" t="s">
        <v>112</v>
      </c>
      <c r="AU150" s="141" t="s">
        <v>81</v>
      </c>
      <c r="AY150" s="13" t="s">
        <v>111</v>
      </c>
      <c r="BE150" s="142">
        <f t="shared" si="4"/>
        <v>0</v>
      </c>
      <c r="BF150" s="142">
        <f t="shared" si="5"/>
        <v>0</v>
      </c>
      <c r="BG150" s="142">
        <f t="shared" si="6"/>
        <v>0</v>
      </c>
      <c r="BH150" s="142">
        <f t="shared" si="7"/>
        <v>0</v>
      </c>
      <c r="BI150" s="142">
        <f t="shared" si="8"/>
        <v>0</v>
      </c>
      <c r="BJ150" s="13" t="s">
        <v>114</v>
      </c>
      <c r="BK150" s="143">
        <f t="shared" si="9"/>
        <v>0</v>
      </c>
      <c r="BL150" s="13" t="s">
        <v>113</v>
      </c>
      <c r="BM150" s="141" t="s">
        <v>141</v>
      </c>
    </row>
    <row r="151" spans="1:65" s="2" customFormat="1" ht="60" customHeight="1">
      <c r="A151" s="27"/>
      <c r="B151" s="132"/>
      <c r="C151" s="133" t="s">
        <v>131</v>
      </c>
      <c r="D151" s="133" t="s">
        <v>112</v>
      </c>
      <c r="E151" s="134" t="s">
        <v>184</v>
      </c>
      <c r="F151" s="135" t="s">
        <v>185</v>
      </c>
      <c r="G151" s="136" t="s">
        <v>142</v>
      </c>
      <c r="H151" s="137">
        <v>1</v>
      </c>
      <c r="I151" s="137"/>
      <c r="J151" s="137">
        <f t="shared" si="0"/>
        <v>0</v>
      </c>
      <c r="K151" s="186"/>
      <c r="L151" s="193"/>
      <c r="M151" s="187" t="s">
        <v>1</v>
      </c>
      <c r="N151" s="138" t="s">
        <v>41</v>
      </c>
      <c r="O151" s="139">
        <v>0</v>
      </c>
      <c r="P151" s="139">
        <f t="shared" si="1"/>
        <v>0</v>
      </c>
      <c r="Q151" s="139">
        <v>0</v>
      </c>
      <c r="R151" s="139">
        <f t="shared" si="2"/>
        <v>0</v>
      </c>
      <c r="S151" s="139">
        <v>0</v>
      </c>
      <c r="T151" s="140">
        <f t="shared" si="3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41" t="s">
        <v>113</v>
      </c>
      <c r="AT151" s="141" t="s">
        <v>112</v>
      </c>
      <c r="AU151" s="141" t="s">
        <v>81</v>
      </c>
      <c r="AY151" s="13" t="s">
        <v>111</v>
      </c>
      <c r="BE151" s="142">
        <f t="shared" si="4"/>
        <v>0</v>
      </c>
      <c r="BF151" s="142">
        <f t="shared" si="5"/>
        <v>0</v>
      </c>
      <c r="BG151" s="142">
        <f t="shared" si="6"/>
        <v>0</v>
      </c>
      <c r="BH151" s="142">
        <f t="shared" si="7"/>
        <v>0</v>
      </c>
      <c r="BI151" s="142">
        <f t="shared" si="8"/>
        <v>0</v>
      </c>
      <c r="BJ151" s="13" t="s">
        <v>114</v>
      </c>
      <c r="BK151" s="143">
        <f t="shared" si="9"/>
        <v>0</v>
      </c>
      <c r="BL151" s="13" t="s">
        <v>113</v>
      </c>
      <c r="BM151" s="141" t="s">
        <v>157</v>
      </c>
    </row>
    <row r="152" spans="1:65" s="2" customFormat="1" ht="92.25" customHeight="1">
      <c r="A152" s="27"/>
      <c r="B152" s="132"/>
      <c r="C152" s="133" t="s">
        <v>132</v>
      </c>
      <c r="D152" s="133" t="s">
        <v>112</v>
      </c>
      <c r="E152" s="134" t="s">
        <v>211</v>
      </c>
      <c r="F152" s="135" t="s">
        <v>229</v>
      </c>
      <c r="G152" s="136" t="s">
        <v>142</v>
      </c>
      <c r="H152" s="137">
        <v>1</v>
      </c>
      <c r="I152" s="137"/>
      <c r="J152" s="137">
        <f t="shared" si="0"/>
        <v>0</v>
      </c>
      <c r="K152" s="186"/>
      <c r="L152" s="193"/>
      <c r="M152" s="187" t="s">
        <v>1</v>
      </c>
      <c r="N152" s="138" t="s">
        <v>41</v>
      </c>
      <c r="O152" s="139">
        <v>0</v>
      </c>
      <c r="P152" s="139">
        <f t="shared" si="1"/>
        <v>0</v>
      </c>
      <c r="Q152" s="139">
        <v>0</v>
      </c>
      <c r="R152" s="139">
        <f t="shared" si="2"/>
        <v>0</v>
      </c>
      <c r="S152" s="139">
        <v>0</v>
      </c>
      <c r="T152" s="140">
        <f t="shared" si="3"/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41" t="s">
        <v>113</v>
      </c>
      <c r="AT152" s="141" t="s">
        <v>112</v>
      </c>
      <c r="AU152" s="141" t="s">
        <v>81</v>
      </c>
      <c r="AY152" s="13" t="s">
        <v>111</v>
      </c>
      <c r="BE152" s="142">
        <f t="shared" si="4"/>
        <v>0</v>
      </c>
      <c r="BF152" s="142">
        <f t="shared" si="5"/>
        <v>0</v>
      </c>
      <c r="BG152" s="142">
        <f t="shared" si="6"/>
        <v>0</v>
      </c>
      <c r="BH152" s="142">
        <f t="shared" si="7"/>
        <v>0</v>
      </c>
      <c r="BI152" s="142">
        <f t="shared" si="8"/>
        <v>0</v>
      </c>
      <c r="BJ152" s="13" t="s">
        <v>114</v>
      </c>
      <c r="BK152" s="143">
        <f t="shared" si="9"/>
        <v>0</v>
      </c>
      <c r="BL152" s="13" t="s">
        <v>113</v>
      </c>
      <c r="BM152" s="141" t="s">
        <v>153</v>
      </c>
    </row>
    <row r="153" spans="1:65" s="2" customFormat="1" ht="72" customHeight="1">
      <c r="A153" s="27"/>
      <c r="B153" s="132"/>
      <c r="C153" s="133" t="s">
        <v>133</v>
      </c>
      <c r="D153" s="133" t="s">
        <v>112</v>
      </c>
      <c r="E153" s="134" t="s">
        <v>212</v>
      </c>
      <c r="F153" s="135" t="s">
        <v>230</v>
      </c>
      <c r="G153" s="136" t="s">
        <v>142</v>
      </c>
      <c r="H153" s="137">
        <v>1</v>
      </c>
      <c r="I153" s="137"/>
      <c r="J153" s="137">
        <f t="shared" si="0"/>
        <v>0</v>
      </c>
      <c r="K153" s="186"/>
      <c r="L153" s="193"/>
      <c r="M153" s="187" t="s">
        <v>1</v>
      </c>
      <c r="N153" s="138" t="s">
        <v>41</v>
      </c>
      <c r="O153" s="139">
        <v>0</v>
      </c>
      <c r="P153" s="139">
        <f t="shared" si="1"/>
        <v>0</v>
      </c>
      <c r="Q153" s="139">
        <v>0</v>
      </c>
      <c r="R153" s="139">
        <f t="shared" si="2"/>
        <v>0</v>
      </c>
      <c r="S153" s="139">
        <v>0</v>
      </c>
      <c r="T153" s="140">
        <f t="shared" si="3"/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41" t="s">
        <v>113</v>
      </c>
      <c r="AT153" s="141" t="s">
        <v>112</v>
      </c>
      <c r="AU153" s="141" t="s">
        <v>81</v>
      </c>
      <c r="AY153" s="13" t="s">
        <v>111</v>
      </c>
      <c r="BE153" s="142">
        <f t="shared" si="4"/>
        <v>0</v>
      </c>
      <c r="BF153" s="142">
        <f t="shared" si="5"/>
        <v>0</v>
      </c>
      <c r="BG153" s="142">
        <f t="shared" si="6"/>
        <v>0</v>
      </c>
      <c r="BH153" s="142">
        <f t="shared" si="7"/>
        <v>0</v>
      </c>
      <c r="BI153" s="142">
        <f t="shared" si="8"/>
        <v>0</v>
      </c>
      <c r="BJ153" s="13" t="s">
        <v>114</v>
      </c>
      <c r="BK153" s="143">
        <f t="shared" si="9"/>
        <v>0</v>
      </c>
      <c r="BL153" s="13" t="s">
        <v>113</v>
      </c>
      <c r="BM153" s="141" t="s">
        <v>163</v>
      </c>
    </row>
    <row r="154" spans="1:65" s="2" customFormat="1" ht="72" customHeight="1">
      <c r="A154" s="27"/>
      <c r="B154" s="132"/>
      <c r="C154" s="133" t="s">
        <v>134</v>
      </c>
      <c r="D154" s="133" t="s">
        <v>112</v>
      </c>
      <c r="E154" s="134" t="s">
        <v>213</v>
      </c>
      <c r="F154" s="135" t="s">
        <v>231</v>
      </c>
      <c r="G154" s="136" t="s">
        <v>142</v>
      </c>
      <c r="H154" s="137">
        <v>1</v>
      </c>
      <c r="I154" s="137"/>
      <c r="J154" s="137">
        <f t="shared" si="0"/>
        <v>0</v>
      </c>
      <c r="K154" s="186"/>
      <c r="L154" s="193"/>
      <c r="M154" s="187" t="s">
        <v>1</v>
      </c>
      <c r="N154" s="138" t="s">
        <v>41</v>
      </c>
      <c r="O154" s="139">
        <v>0</v>
      </c>
      <c r="P154" s="139">
        <f t="shared" si="1"/>
        <v>0</v>
      </c>
      <c r="Q154" s="139">
        <v>0</v>
      </c>
      <c r="R154" s="139">
        <f t="shared" si="2"/>
        <v>0</v>
      </c>
      <c r="S154" s="139">
        <v>0</v>
      </c>
      <c r="T154" s="140">
        <f t="shared" si="3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41" t="s">
        <v>113</v>
      </c>
      <c r="AT154" s="141" t="s">
        <v>112</v>
      </c>
      <c r="AU154" s="141" t="s">
        <v>81</v>
      </c>
      <c r="AY154" s="13" t="s">
        <v>111</v>
      </c>
      <c r="BE154" s="142">
        <f t="shared" si="4"/>
        <v>0</v>
      </c>
      <c r="BF154" s="142">
        <f t="shared" si="5"/>
        <v>0</v>
      </c>
      <c r="BG154" s="142">
        <f t="shared" si="6"/>
        <v>0</v>
      </c>
      <c r="BH154" s="142">
        <f t="shared" si="7"/>
        <v>0</v>
      </c>
      <c r="BI154" s="142">
        <f t="shared" si="8"/>
        <v>0</v>
      </c>
      <c r="BJ154" s="13" t="s">
        <v>114</v>
      </c>
      <c r="BK154" s="143">
        <f t="shared" si="9"/>
        <v>0</v>
      </c>
      <c r="BL154" s="13" t="s">
        <v>113</v>
      </c>
      <c r="BM154" s="141" t="s">
        <v>154</v>
      </c>
    </row>
    <row r="155" spans="1:65" s="2" customFormat="1" ht="24" customHeight="1">
      <c r="A155" s="27"/>
      <c r="B155" s="132"/>
      <c r="C155" s="133" t="s">
        <v>75</v>
      </c>
      <c r="D155" s="133" t="s">
        <v>112</v>
      </c>
      <c r="E155" s="134" t="s">
        <v>214</v>
      </c>
      <c r="F155" s="135" t="s">
        <v>215</v>
      </c>
      <c r="G155" s="136" t="s">
        <v>142</v>
      </c>
      <c r="H155" s="137">
        <v>1</v>
      </c>
      <c r="I155" s="137"/>
      <c r="J155" s="137">
        <f t="shared" si="0"/>
        <v>0</v>
      </c>
      <c r="K155" s="186"/>
      <c r="L155" s="193"/>
      <c r="M155" s="187" t="s">
        <v>1</v>
      </c>
      <c r="N155" s="138" t="s">
        <v>41</v>
      </c>
      <c r="O155" s="139">
        <v>0</v>
      </c>
      <c r="P155" s="139">
        <f t="shared" si="1"/>
        <v>0</v>
      </c>
      <c r="Q155" s="139">
        <v>0</v>
      </c>
      <c r="R155" s="139">
        <f t="shared" si="2"/>
        <v>0</v>
      </c>
      <c r="S155" s="139">
        <v>0</v>
      </c>
      <c r="T155" s="140">
        <f t="shared" si="3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41" t="s">
        <v>113</v>
      </c>
      <c r="AT155" s="141" t="s">
        <v>112</v>
      </c>
      <c r="AU155" s="141" t="s">
        <v>81</v>
      </c>
      <c r="AY155" s="13" t="s">
        <v>111</v>
      </c>
      <c r="BE155" s="142">
        <f t="shared" si="4"/>
        <v>0</v>
      </c>
      <c r="BF155" s="142">
        <f t="shared" si="5"/>
        <v>0</v>
      </c>
      <c r="BG155" s="142">
        <f t="shared" si="6"/>
        <v>0</v>
      </c>
      <c r="BH155" s="142">
        <f t="shared" si="7"/>
        <v>0</v>
      </c>
      <c r="BI155" s="142">
        <f t="shared" si="8"/>
        <v>0</v>
      </c>
      <c r="BJ155" s="13" t="s">
        <v>114</v>
      </c>
      <c r="BK155" s="143">
        <f t="shared" si="9"/>
        <v>0</v>
      </c>
      <c r="BL155" s="13" t="s">
        <v>113</v>
      </c>
      <c r="BM155" s="141" t="s">
        <v>145</v>
      </c>
    </row>
    <row r="156" spans="1:65" s="2" customFormat="1" ht="75.75" customHeight="1">
      <c r="A156" s="27"/>
      <c r="B156" s="132"/>
      <c r="C156" s="133" t="s">
        <v>135</v>
      </c>
      <c r="D156" s="133" t="s">
        <v>112</v>
      </c>
      <c r="E156" s="134" t="s">
        <v>216</v>
      </c>
      <c r="F156" s="135" t="s">
        <v>232</v>
      </c>
      <c r="G156" s="136" t="s">
        <v>142</v>
      </c>
      <c r="H156" s="137">
        <v>1</v>
      </c>
      <c r="I156" s="137"/>
      <c r="J156" s="137">
        <f t="shared" si="0"/>
        <v>0</v>
      </c>
      <c r="K156" s="186"/>
      <c r="L156" s="193"/>
      <c r="M156" s="187" t="s">
        <v>1</v>
      </c>
      <c r="N156" s="138" t="s">
        <v>41</v>
      </c>
      <c r="O156" s="139">
        <v>0</v>
      </c>
      <c r="P156" s="139">
        <f t="shared" si="1"/>
        <v>0</v>
      </c>
      <c r="Q156" s="139">
        <v>0</v>
      </c>
      <c r="R156" s="139">
        <f t="shared" si="2"/>
        <v>0</v>
      </c>
      <c r="S156" s="139">
        <v>0</v>
      </c>
      <c r="T156" s="140">
        <f t="shared" si="3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41" t="s">
        <v>113</v>
      </c>
      <c r="AT156" s="141" t="s">
        <v>112</v>
      </c>
      <c r="AU156" s="141" t="s">
        <v>81</v>
      </c>
      <c r="AY156" s="13" t="s">
        <v>111</v>
      </c>
      <c r="BE156" s="142">
        <f t="shared" si="4"/>
        <v>0</v>
      </c>
      <c r="BF156" s="142">
        <f t="shared" si="5"/>
        <v>0</v>
      </c>
      <c r="BG156" s="142">
        <f t="shared" si="6"/>
        <v>0</v>
      </c>
      <c r="BH156" s="142">
        <f t="shared" si="7"/>
        <v>0</v>
      </c>
      <c r="BI156" s="142">
        <f t="shared" si="8"/>
        <v>0</v>
      </c>
      <c r="BJ156" s="13" t="s">
        <v>114</v>
      </c>
      <c r="BK156" s="143">
        <f t="shared" si="9"/>
        <v>0</v>
      </c>
      <c r="BL156" s="13" t="s">
        <v>113</v>
      </c>
      <c r="BM156" s="141" t="s">
        <v>146</v>
      </c>
    </row>
    <row r="157" spans="1:65" s="2" customFormat="1" ht="36" customHeight="1">
      <c r="A157" s="27"/>
      <c r="B157" s="132"/>
      <c r="C157" s="133" t="s">
        <v>136</v>
      </c>
      <c r="D157" s="133" t="s">
        <v>112</v>
      </c>
      <c r="E157" s="134" t="s">
        <v>217</v>
      </c>
      <c r="F157" s="135" t="s">
        <v>218</v>
      </c>
      <c r="G157" s="136" t="s">
        <v>142</v>
      </c>
      <c r="H157" s="137">
        <v>1</v>
      </c>
      <c r="I157" s="137"/>
      <c r="J157" s="137">
        <f t="shared" si="0"/>
        <v>0</v>
      </c>
      <c r="K157" s="186"/>
      <c r="L157" s="193"/>
      <c r="M157" s="187" t="s">
        <v>1</v>
      </c>
      <c r="N157" s="138" t="s">
        <v>41</v>
      </c>
      <c r="O157" s="139">
        <v>0</v>
      </c>
      <c r="P157" s="139">
        <f t="shared" si="1"/>
        <v>0</v>
      </c>
      <c r="Q157" s="139">
        <v>0</v>
      </c>
      <c r="R157" s="139">
        <f t="shared" si="2"/>
        <v>0</v>
      </c>
      <c r="S157" s="139">
        <v>0</v>
      </c>
      <c r="T157" s="140">
        <f t="shared" si="3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41" t="s">
        <v>113</v>
      </c>
      <c r="AT157" s="141" t="s">
        <v>112</v>
      </c>
      <c r="AU157" s="141" t="s">
        <v>81</v>
      </c>
      <c r="AY157" s="13" t="s">
        <v>111</v>
      </c>
      <c r="BE157" s="142">
        <f t="shared" si="4"/>
        <v>0</v>
      </c>
      <c r="BF157" s="142">
        <f t="shared" si="5"/>
        <v>0</v>
      </c>
      <c r="BG157" s="142">
        <f t="shared" si="6"/>
        <v>0</v>
      </c>
      <c r="BH157" s="142">
        <f t="shared" si="7"/>
        <v>0</v>
      </c>
      <c r="BI157" s="142">
        <f t="shared" si="8"/>
        <v>0</v>
      </c>
      <c r="BJ157" s="13" t="s">
        <v>114</v>
      </c>
      <c r="BK157" s="143">
        <f t="shared" si="9"/>
        <v>0</v>
      </c>
      <c r="BL157" s="13" t="s">
        <v>113</v>
      </c>
      <c r="BM157" s="141" t="s">
        <v>147</v>
      </c>
    </row>
    <row r="158" spans="1:65" s="2" customFormat="1" ht="36" customHeight="1">
      <c r="A158" s="27"/>
      <c r="B158" s="132"/>
      <c r="C158" s="133" t="s">
        <v>137</v>
      </c>
      <c r="D158" s="133" t="s">
        <v>112</v>
      </c>
      <c r="E158" s="134" t="s">
        <v>219</v>
      </c>
      <c r="F158" s="135" t="s">
        <v>220</v>
      </c>
      <c r="G158" s="136" t="s">
        <v>142</v>
      </c>
      <c r="H158" s="137">
        <v>2</v>
      </c>
      <c r="I158" s="137"/>
      <c r="J158" s="137">
        <f t="shared" si="0"/>
        <v>0</v>
      </c>
      <c r="K158" s="186"/>
      <c r="L158" s="193"/>
      <c r="M158" s="187" t="s">
        <v>1</v>
      </c>
      <c r="N158" s="138" t="s">
        <v>41</v>
      </c>
      <c r="O158" s="139">
        <v>0</v>
      </c>
      <c r="P158" s="139">
        <f t="shared" si="1"/>
        <v>0</v>
      </c>
      <c r="Q158" s="139">
        <v>0</v>
      </c>
      <c r="R158" s="139">
        <f t="shared" si="2"/>
        <v>0</v>
      </c>
      <c r="S158" s="139">
        <v>0</v>
      </c>
      <c r="T158" s="140">
        <f t="shared" si="3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41" t="s">
        <v>113</v>
      </c>
      <c r="AT158" s="141" t="s">
        <v>112</v>
      </c>
      <c r="AU158" s="141" t="s">
        <v>81</v>
      </c>
      <c r="AY158" s="13" t="s">
        <v>111</v>
      </c>
      <c r="BE158" s="142">
        <f t="shared" si="4"/>
        <v>0</v>
      </c>
      <c r="BF158" s="142">
        <f t="shared" si="5"/>
        <v>0</v>
      </c>
      <c r="BG158" s="142">
        <f t="shared" si="6"/>
        <v>0</v>
      </c>
      <c r="BH158" s="142">
        <f t="shared" si="7"/>
        <v>0</v>
      </c>
      <c r="BI158" s="142">
        <f t="shared" si="8"/>
        <v>0</v>
      </c>
      <c r="BJ158" s="13" t="s">
        <v>114</v>
      </c>
      <c r="BK158" s="143">
        <f t="shared" si="9"/>
        <v>0</v>
      </c>
      <c r="BL158" s="13" t="s">
        <v>113</v>
      </c>
      <c r="BM158" s="141" t="s">
        <v>148</v>
      </c>
    </row>
    <row r="159" spans="1:65" s="2" customFormat="1" ht="60" customHeight="1">
      <c r="A159" s="27"/>
      <c r="B159" s="132"/>
      <c r="C159" s="133" t="s">
        <v>140</v>
      </c>
      <c r="D159" s="133" t="s">
        <v>112</v>
      </c>
      <c r="E159" s="134" t="s">
        <v>184</v>
      </c>
      <c r="F159" s="135" t="s">
        <v>185</v>
      </c>
      <c r="G159" s="136" t="s">
        <v>142</v>
      </c>
      <c r="H159" s="137">
        <v>1</v>
      </c>
      <c r="I159" s="137"/>
      <c r="J159" s="137">
        <f t="shared" si="0"/>
        <v>0</v>
      </c>
      <c r="K159" s="186"/>
      <c r="L159" s="193"/>
      <c r="M159" s="188" t="s">
        <v>1</v>
      </c>
      <c r="N159" s="146" t="s">
        <v>41</v>
      </c>
      <c r="O159" s="144">
        <v>0</v>
      </c>
      <c r="P159" s="144">
        <f t="shared" si="1"/>
        <v>0</v>
      </c>
      <c r="Q159" s="144">
        <v>0</v>
      </c>
      <c r="R159" s="144">
        <f t="shared" si="2"/>
        <v>0</v>
      </c>
      <c r="S159" s="144">
        <v>0</v>
      </c>
      <c r="T159" s="145">
        <f t="shared" si="3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41" t="s">
        <v>113</v>
      </c>
      <c r="AT159" s="141" t="s">
        <v>112</v>
      </c>
      <c r="AU159" s="141" t="s">
        <v>81</v>
      </c>
      <c r="AY159" s="13" t="s">
        <v>111</v>
      </c>
      <c r="BE159" s="142">
        <f t="shared" si="4"/>
        <v>0</v>
      </c>
      <c r="BF159" s="142">
        <f t="shared" si="5"/>
        <v>0</v>
      </c>
      <c r="BG159" s="142">
        <f t="shared" si="6"/>
        <v>0</v>
      </c>
      <c r="BH159" s="142">
        <f t="shared" si="7"/>
        <v>0</v>
      </c>
      <c r="BI159" s="142">
        <f t="shared" si="8"/>
        <v>0</v>
      </c>
      <c r="BJ159" s="13" t="s">
        <v>114</v>
      </c>
      <c r="BK159" s="143">
        <f t="shared" si="9"/>
        <v>0</v>
      </c>
      <c r="BL159" s="13" t="s">
        <v>113</v>
      </c>
      <c r="BM159" s="141" t="s">
        <v>149</v>
      </c>
    </row>
    <row r="160" spans="1:31" s="2" customFormat="1" ht="6.9" customHeight="1">
      <c r="A160" s="27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193"/>
      <c r="M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</row>
  </sheetData>
  <autoFilter ref="C120:K159"/>
  <mergeCells count="10">
    <mergeCell ref="L120:L123"/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Matúš Hornok (HICO, s.r.o.)</dc:creator>
  <cp:keywords/>
  <dc:description/>
  <cp:lastModifiedBy>Windows User</cp:lastModifiedBy>
  <dcterms:created xsi:type="dcterms:W3CDTF">2019-09-09T05:00:13Z</dcterms:created>
  <dcterms:modified xsi:type="dcterms:W3CDTF">2020-07-08T16:09:00Z</dcterms:modified>
  <cp:category/>
  <cp:version/>
  <cp:contentType/>
  <cp:contentStatus/>
</cp:coreProperties>
</file>