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9040" windowHeight="17640" tabRatio="248" firstSheet="1" activeTab="0"/>
  </bookViews>
  <sheets>
    <sheet name="Príjmy" sheetId="1" r:id="rId1"/>
    <sheet name="Výdavky" sheetId="3" r:id="rId2"/>
    <sheet name="Príjmy ZŠ" sheetId="5" r:id="rId3"/>
    <sheet name="Výdavky ZŠ" sheetId="6" r:id="rId4"/>
  </sheets>
  <definedNames/>
  <calcPr calcId="191029"/>
  <extLst/>
</workbook>
</file>

<file path=xl/sharedStrings.xml><?xml version="1.0" encoding="utf-8"?>
<sst xmlns="http://schemas.openxmlformats.org/spreadsheetml/2006/main" count="2000" uniqueCount="575">
  <si>
    <t>Mzdy</t>
  </si>
  <si>
    <t>Cestovné náhrady</t>
  </si>
  <si>
    <t>Výpočtová technika</t>
  </si>
  <si>
    <t>Všeobecný materiál</t>
  </si>
  <si>
    <t>Reprezentačné</t>
  </si>
  <si>
    <t xml:space="preserve">Bežné príjmy                                                                                </t>
  </si>
  <si>
    <t xml:space="preserve">Bežné príjmy spolu:                                                                              </t>
  </si>
  <si>
    <t>Príjmové finančné operácie</t>
  </si>
  <si>
    <t xml:space="preserve">Bežné príjmy                                                                                        </t>
  </si>
  <si>
    <t xml:space="preserve">Kapitálové príjmy                                                                               </t>
  </si>
  <si>
    <t>Právne a notárske služby</t>
  </si>
  <si>
    <t>Poplatok za uloženie odpadu</t>
  </si>
  <si>
    <t>Stavebný úrad</t>
  </si>
  <si>
    <t>Verejné osvetlenie</t>
  </si>
  <si>
    <t>Kultúrne podujatia</t>
  </si>
  <si>
    <t>Miestny rozhlas</t>
  </si>
  <si>
    <t>Opatrovateľská služba</t>
  </si>
  <si>
    <t>Kapitálové príjmy spolu:</t>
  </si>
  <si>
    <t>ROZPOČTOVÉ PRÍJMY SPOLU</t>
  </si>
  <si>
    <t>Bežné príjmy + kapitálové príjmy</t>
  </si>
  <si>
    <t>Stravovanie zamestnancov</t>
  </si>
  <si>
    <t>Kontrola a audit</t>
  </si>
  <si>
    <t>Činnosť samosprávnych orgánov obce</t>
  </si>
  <si>
    <t>Vzdelávanie zamestnancov</t>
  </si>
  <si>
    <t>Správa a evidencia majetku obce</t>
  </si>
  <si>
    <t>Zvoz a likvidácia odpadu</t>
  </si>
  <si>
    <t>Knihy a publikácie</t>
  </si>
  <si>
    <t>Správa obce</t>
  </si>
  <si>
    <t xml:space="preserve">Príjmové finančné operácie spolu:                                                     </t>
  </si>
  <si>
    <t>Výdavkové finančné operácie</t>
  </si>
  <si>
    <t>08.1.0</t>
  </si>
  <si>
    <t>Za porušenie predpisov</t>
  </si>
  <si>
    <t>Transfer zo ŠR - výchova a vzd. MŠ</t>
  </si>
  <si>
    <t>Transfer zo ŠR - životné prostredie</t>
  </si>
  <si>
    <t xml:space="preserve">Transfer zo ŠR - prenesené kompetencie ZŠ                            </t>
  </si>
  <si>
    <t xml:space="preserve">Transfer zo ŠR - vzdelávacie poukazy                                      </t>
  </si>
  <si>
    <t xml:space="preserve">Prevod prostriedkov z peňažných fondov         </t>
  </si>
  <si>
    <t>Výkon funkcie starostu</t>
  </si>
  <si>
    <t>Členstvo v samosprávnych org. a združeniach</t>
  </si>
  <si>
    <t>Bežné výdavky</t>
  </si>
  <si>
    <t>Kapitálové výdavky</t>
  </si>
  <si>
    <t>Audit</t>
  </si>
  <si>
    <t>Základná škola</t>
  </si>
  <si>
    <t>Elektrická energia</t>
  </si>
  <si>
    <t>Dane, úhrada za služby verejnosti</t>
  </si>
  <si>
    <t>Splácanie úrokov z úverov</t>
  </si>
  <si>
    <t>Materská škola</t>
  </si>
  <si>
    <t>01.1.1</t>
  </si>
  <si>
    <t>Podprog. 1.1</t>
  </si>
  <si>
    <t>Podprog. 1.2</t>
  </si>
  <si>
    <t>Podprog. 1.3</t>
  </si>
  <si>
    <t>Podprog. 1.4</t>
  </si>
  <si>
    <t>Jednorazové sociálne výpomoci</t>
  </si>
  <si>
    <t>Prídel do SF</t>
  </si>
  <si>
    <t>Vratky</t>
  </si>
  <si>
    <t>Bežné výdavky spolu</t>
  </si>
  <si>
    <t>Kapitálové výdavky spolu</t>
  </si>
  <si>
    <t>Rozpočtové výdavky spolu</t>
  </si>
  <si>
    <t xml:space="preserve">Bežné príjmy </t>
  </si>
  <si>
    <t xml:space="preserve">Kapitálové príjmy </t>
  </si>
  <si>
    <t>Rozpočtové príjmy spolu</t>
  </si>
  <si>
    <t>Hospodárenie celkom</t>
  </si>
  <si>
    <t xml:space="preserve">Kapitálové príjmy                                                                                </t>
  </si>
  <si>
    <t xml:space="preserve">Príjmové finančné operácie                                                                               </t>
  </si>
  <si>
    <t>Podprog. 2.1</t>
  </si>
  <si>
    <t>Podprog. 2.2</t>
  </si>
  <si>
    <t>Podprog. 2.3</t>
  </si>
  <si>
    <t>Podprog. 3.2</t>
  </si>
  <si>
    <t>Podprog. 4.1</t>
  </si>
  <si>
    <t>Podprog. 5.1</t>
  </si>
  <si>
    <t>Podprog. 6.1</t>
  </si>
  <si>
    <t>Podprog. 7.1</t>
  </si>
  <si>
    <t>Podprog. 7.2</t>
  </si>
  <si>
    <t>Podprog. 7.3</t>
  </si>
  <si>
    <t>Podprog. 7.4</t>
  </si>
  <si>
    <t>Podprog. 8.1</t>
  </si>
  <si>
    <t>Podprog. 8.2</t>
  </si>
  <si>
    <t>Podprog. 9.1</t>
  </si>
  <si>
    <t>Podprog. 9.2</t>
  </si>
  <si>
    <t>Podprog. 10.3</t>
  </si>
  <si>
    <t>Podprog. 11.1</t>
  </si>
  <si>
    <t>Podprog. 12.1</t>
  </si>
  <si>
    <t>Príjmy</t>
  </si>
  <si>
    <t>Výdavky</t>
  </si>
  <si>
    <t>Bežný rozpočet</t>
  </si>
  <si>
    <t xml:space="preserve">Kapitálový rozpočet </t>
  </si>
  <si>
    <t>Hospodárenie celkom bez FO</t>
  </si>
  <si>
    <t>Finančné operácie (FO)</t>
  </si>
  <si>
    <t>Daň za užívanie verejného priestranstva</t>
  </si>
  <si>
    <t>BEŽNÉ A KAPITÁLOVÉ VÝDAVKY SPOLU</t>
  </si>
  <si>
    <t>Poplatky z odvodov z hazardných hier a iných hier</t>
  </si>
  <si>
    <t>Transfer zo ŠR - voľby, referendum</t>
  </si>
  <si>
    <t>01.1.2</t>
  </si>
  <si>
    <t>06.2.0</t>
  </si>
  <si>
    <t>09.5.0</t>
  </si>
  <si>
    <t>01.6.0</t>
  </si>
  <si>
    <t>08.3.0</t>
  </si>
  <si>
    <t>08.4.0</t>
  </si>
  <si>
    <t>03.2.0</t>
  </si>
  <si>
    <t>05.1.0</t>
  </si>
  <si>
    <t>04.5.1</t>
  </si>
  <si>
    <t>08.2.0</t>
  </si>
  <si>
    <t>06.4.0</t>
  </si>
  <si>
    <t>10.7.0</t>
  </si>
  <si>
    <t>01.7.0</t>
  </si>
  <si>
    <t>Finančné prostriedky z min. rokov</t>
  </si>
  <si>
    <t>kat.</t>
  </si>
  <si>
    <t>pol.</t>
  </si>
  <si>
    <t>podpol.</t>
  </si>
  <si>
    <t>hl. kat.</t>
  </si>
  <si>
    <t>Daňové príjmy</t>
  </si>
  <si>
    <t>Dane z príjmov a kapitálového majetku</t>
  </si>
  <si>
    <t>Dane z majetku</t>
  </si>
  <si>
    <t>Dane za tovary a služby</t>
  </si>
  <si>
    <t>Daň za psa</t>
  </si>
  <si>
    <t>Daň za ubytovanie</t>
  </si>
  <si>
    <t>Poplatok za komunálne odpady a drobné stav. odpady</t>
  </si>
  <si>
    <t>Nedaňové príjmy</t>
  </si>
  <si>
    <t>Príjmy z podnikania</t>
  </si>
  <si>
    <t>Príjmy z podnikania a z vlastníctva majetku</t>
  </si>
  <si>
    <t>Dividendy</t>
  </si>
  <si>
    <t>Príjmy z vlastníctva</t>
  </si>
  <si>
    <t>Z prenajatých pozemkov</t>
  </si>
  <si>
    <t xml:space="preserve">Z prenajatých budov                              </t>
  </si>
  <si>
    <t>Administratívne poplatky a iné poplatky a platby</t>
  </si>
  <si>
    <t>Administratívne poplatky</t>
  </si>
  <si>
    <t>Pokuty, penále a iné sankcie</t>
  </si>
  <si>
    <t>Poplatky a platby z nepriem. a náhod. predaja a služieb</t>
  </si>
  <si>
    <t xml:space="preserve">Poplatky za vyhlásenie v MR                </t>
  </si>
  <si>
    <t xml:space="preserve">Ostatné príjmy                     </t>
  </si>
  <si>
    <t>Úroky z tuz. úverov, pôžičiek, návratných fin. výpom.,...</t>
  </si>
  <si>
    <t>Z účtov finančného hospodárenia</t>
  </si>
  <si>
    <t>Iné nedaňové príjmy</t>
  </si>
  <si>
    <t>Iné</t>
  </si>
  <si>
    <t>Granty a transfery</t>
  </si>
  <si>
    <t>Tuzemské bežné granty a transfery</t>
  </si>
  <si>
    <t>Transfery v rámci verejnej správy</t>
  </si>
  <si>
    <t xml:space="preserve">Príjem z predaja pozemkov               </t>
  </si>
  <si>
    <t>Kapitálové príjmy</t>
  </si>
  <si>
    <t>Príjem z predaja pozemkov a nehmotných aktív</t>
  </si>
  <si>
    <t xml:space="preserve">Tuzemské kapitálové granty a transfery       </t>
  </si>
  <si>
    <t>Prevod prostriedkov z peňažných fondov</t>
  </si>
  <si>
    <t>Iné príjmové finančné operácie</t>
  </si>
  <si>
    <t>Zábezpeky</t>
  </si>
  <si>
    <t>Tuzemské úvery, pôžičky a návratné finančné výpomoci</t>
  </si>
  <si>
    <t>Bankové úvery</t>
  </si>
  <si>
    <t>funk. klas.</t>
  </si>
  <si>
    <t>PROGRAM 2: Interné služby</t>
  </si>
  <si>
    <t>Voľby</t>
  </si>
  <si>
    <t>Podprog. 2.6</t>
  </si>
  <si>
    <t>Ochrana pred požiarmi</t>
  </si>
  <si>
    <t>Školský klub detí</t>
  </si>
  <si>
    <t>PROGRAM 8: Kultúra</t>
  </si>
  <si>
    <t>PROGRAM 10: Sociálne služby</t>
  </si>
  <si>
    <t>Podprog. 10.1</t>
  </si>
  <si>
    <t>04.4.3</t>
  </si>
  <si>
    <t>Podprog. 2.4</t>
  </si>
  <si>
    <t>PROGRAM 3: Služby občanom</t>
  </si>
  <si>
    <t>PROGRAM 4: Bezpečnosť, právo a poriadok</t>
  </si>
  <si>
    <t>PROGRAM 5: Odpadové hospodárstvo</t>
  </si>
  <si>
    <t>Zber, odvoz odpadu a nelegálne skládky</t>
  </si>
  <si>
    <t>Podprog. 6.2</t>
  </si>
  <si>
    <t>PROGRAM 7: Vzdelávanie</t>
  </si>
  <si>
    <t>Miestna knižnica</t>
  </si>
  <si>
    <t>PROGRAM 12: Prostredie pre život</t>
  </si>
  <si>
    <t>Správa a údržba verejnej zelene</t>
  </si>
  <si>
    <t>PROGRAM 11: Podporná činnosť</t>
  </si>
  <si>
    <t>Evidencia obyvateľstva, register adries</t>
  </si>
  <si>
    <t>637</t>
  </si>
  <si>
    <t>621</t>
  </si>
  <si>
    <t>623</t>
  </si>
  <si>
    <t>625</t>
  </si>
  <si>
    <t>Odmeny poslancom, členom komisií</t>
  </si>
  <si>
    <t>611</t>
  </si>
  <si>
    <t>633</t>
  </si>
  <si>
    <t>Časopisy, odborné publikácie</t>
  </si>
  <si>
    <t>635</t>
  </si>
  <si>
    <t>Prenájom tlačiarne</t>
  </si>
  <si>
    <t>634</t>
  </si>
  <si>
    <t>Údržba miestneho rozhlasu</t>
  </si>
  <si>
    <t>09.1.1.1</t>
  </si>
  <si>
    <t>09.1.2.1</t>
  </si>
  <si>
    <t>09.6.0.1</t>
  </si>
  <si>
    <t>632</t>
  </si>
  <si>
    <t>642</t>
  </si>
  <si>
    <t>Poistné a príspevok do poisťovní</t>
  </si>
  <si>
    <t>Poistné do Všeobecnej zdravotnej poisťovne</t>
  </si>
  <si>
    <t>Poistné do ostatných zdravotných poisťovní</t>
  </si>
  <si>
    <t>Poistné do Sociálnej poisťovne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</si>
  <si>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</si>
  <si>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</si>
  <si>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</si>
  <si>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</si>
  <si>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</si>
  <si>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</si>
  <si>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Energie, voda a komunikácie</t>
  </si>
  <si>
    <t>Vodné, stočné</t>
  </si>
  <si>
    <t>Materiál</t>
  </si>
  <si>
    <t xml:space="preserve">Všeobecný materiál - čistiaci, kancel., </t>
  </si>
  <si>
    <t>Knihy, časopisy</t>
  </si>
  <si>
    <t>Pracovné odevy, obuv, pomôcky</t>
  </si>
  <si>
    <t>Rutinná a štandardná údržba</t>
  </si>
  <si>
    <t>636</t>
  </si>
  <si>
    <t>Nájomné za nájom</t>
  </si>
  <si>
    <t>Prenájom výpočtovej techniky - čítačka čipov</t>
  </si>
  <si>
    <t>Prenájom softvéru - program ŠJ</t>
  </si>
  <si>
    <t>Služby</t>
  </si>
  <si>
    <t>Školenia</t>
  </si>
  <si>
    <t>Všeobecné služby</t>
  </si>
  <si>
    <t>Poplatky banke</t>
  </si>
  <si>
    <t>Tovary a služby</t>
  </si>
  <si>
    <t>631</t>
  </si>
  <si>
    <t>Tuzemské cestovné</t>
  </si>
  <si>
    <t>Údržba budovy</t>
  </si>
  <si>
    <t>Ochrana budovy</t>
  </si>
  <si>
    <t>Dohody</t>
  </si>
  <si>
    <t>Náhrady za lek. potvrdenia</t>
  </si>
  <si>
    <t>Dotácia TJ Rovinka</t>
  </si>
  <si>
    <t>Prevádzkové stroje</t>
  </si>
  <si>
    <t>PHM do kosačiek</t>
  </si>
  <si>
    <t>PMH</t>
  </si>
  <si>
    <t>Údržba auta</t>
  </si>
  <si>
    <t>Udržba strojov</t>
  </si>
  <si>
    <t>Stravovanie</t>
  </si>
  <si>
    <t xml:space="preserve"> </t>
  </si>
  <si>
    <t>Interiérové vybavenie</t>
  </si>
  <si>
    <t>Podprog. 2.5</t>
  </si>
  <si>
    <t>Podprog. 3.4</t>
  </si>
  <si>
    <t>Podprog. 3.3</t>
  </si>
  <si>
    <t>Športová infraštruktúra</t>
  </si>
  <si>
    <t>Sociálna pomoc</t>
  </si>
  <si>
    <t>Podprog. 10.2</t>
  </si>
  <si>
    <t>Podpora dôchodcov</t>
  </si>
  <si>
    <t>10.2.0</t>
  </si>
  <si>
    <t>Doprava na akcie</t>
  </si>
  <si>
    <t>651</t>
  </si>
  <si>
    <t>Podprog. 12.2</t>
  </si>
  <si>
    <t>Podprog. 12.3</t>
  </si>
  <si>
    <t>Údržba detských ihrísk</t>
  </si>
  <si>
    <t>Právne služby</t>
  </si>
  <si>
    <t>Poistenie budov</t>
  </si>
  <si>
    <t>Podprog. 3.1</t>
  </si>
  <si>
    <t>Oprava a údržba ciest, chodníkov</t>
  </si>
  <si>
    <t>Dopravné značenie a zariadenia</t>
  </si>
  <si>
    <t xml:space="preserve">Výdavkové finančné operácie spolu                                                   </t>
  </si>
  <si>
    <t>821</t>
  </si>
  <si>
    <t>Cintorínske a pohrebné služby</t>
  </si>
  <si>
    <t>Názov položky</t>
  </si>
  <si>
    <t>Granty - dary</t>
  </si>
  <si>
    <t>Príjmy z transakcií s fin. aktívami a fin. pasívami</t>
  </si>
  <si>
    <t>Prijaté úvery, pôžičky a návratné fin. výpomoci</t>
  </si>
  <si>
    <t>Poistenie zodpovednosti za škodu</t>
  </si>
  <si>
    <t>Poistné budov, zodpovednosť za škodu</t>
  </si>
  <si>
    <t xml:space="preserve">Poplatky         </t>
  </si>
  <si>
    <t>Platby za služby z prenájmu</t>
  </si>
  <si>
    <t>Z prenajatých pozemkov - hrobové miesta</t>
  </si>
  <si>
    <t xml:space="preserve">Vstupné Tutti Bambini </t>
  </si>
  <si>
    <t>Za školy a školské zariadenia - MŠ</t>
  </si>
  <si>
    <t>Za školy a školské zariadenia - ŠKD</t>
  </si>
  <si>
    <t>Dobropisy</t>
  </si>
  <si>
    <t xml:space="preserve">Z prenajatých zariadení - reklamné pútače              </t>
  </si>
  <si>
    <t xml:space="preserve">Transfer zo ŠR - stavebný úrad, pozemné komunikácie                                           </t>
  </si>
  <si>
    <t>El. energia</t>
  </si>
  <si>
    <t>Plyn</t>
  </si>
  <si>
    <t>Poštovné</t>
  </si>
  <si>
    <t>El. energia - VPS</t>
  </si>
  <si>
    <t>717</t>
  </si>
  <si>
    <t>09.6.0</t>
  </si>
  <si>
    <t>713</t>
  </si>
  <si>
    <t>Bezdrôtový rozhlas</t>
  </si>
  <si>
    <t>716</t>
  </si>
  <si>
    <t>Revízie ihrísk, služby</t>
  </si>
  <si>
    <t>Kamerový systém</t>
  </si>
  <si>
    <t>Telocvičňa</t>
  </si>
  <si>
    <t>Poplatok za rozvoj</t>
  </si>
  <si>
    <t>PROGRAM 1: Plánovanie, manažment, kontrola</t>
  </si>
  <si>
    <t>Mzdy, platy,...</t>
  </si>
  <si>
    <t>Bežné transfery</t>
  </si>
  <si>
    <t>Splácanie úrokov z úveru</t>
  </si>
  <si>
    <t>Obstarávanie kapitálových aktív</t>
  </si>
  <si>
    <t>Splácanie istín</t>
  </si>
  <si>
    <t>Členské príspevky - ZMOS, RZOPO...</t>
  </si>
  <si>
    <t>Plánovanie a rozvoj obce</t>
  </si>
  <si>
    <t>Poplatky - súdne, exekútorské</t>
  </si>
  <si>
    <t>El. energia - ZS</t>
  </si>
  <si>
    <t>Plyn - ZS</t>
  </si>
  <si>
    <t>El. energia - Centrum obce</t>
  </si>
  <si>
    <t>Plyn - Centrum obce</t>
  </si>
  <si>
    <t>Vodné, stočné - ZS</t>
  </si>
  <si>
    <t>Vodné, stočné - Centrum obce</t>
  </si>
  <si>
    <t>Znalecké posudky</t>
  </si>
  <si>
    <t>Transfer zo ŠR - REGOB, register adries</t>
  </si>
  <si>
    <t>Domy smútku - el. energia</t>
  </si>
  <si>
    <t>Domy smútku - voda</t>
  </si>
  <si>
    <t>Správa cintorína</t>
  </si>
  <si>
    <t>Hasiace prístroje</t>
  </si>
  <si>
    <t>Internet</t>
  </si>
  <si>
    <t>Všeobecný materiál - čistiaci, kancel., hračky</t>
  </si>
  <si>
    <t>Softvér</t>
  </si>
  <si>
    <t>Prevádzkové stroje, prístroje, zariadenia</t>
  </si>
  <si>
    <t>Potraviny</t>
  </si>
  <si>
    <t>Dopravné</t>
  </si>
  <si>
    <t>Transfery jednotlivcom a neziskovým právnickým osobám</t>
  </si>
  <si>
    <t>Nákup pozemkov a nehmotných aktív</t>
  </si>
  <si>
    <t>Realizácia stavieb a ich technického zhodnotenia</t>
  </si>
  <si>
    <t>Splácanie úrokov v tuzemsku</t>
  </si>
  <si>
    <t>Nákup budov, objektov alebo ich častí</t>
  </si>
  <si>
    <t>Nákup strojov, prístrojov, zariadení, techniky...</t>
  </si>
  <si>
    <t>Prípravná a projektová dokumentácia</t>
  </si>
  <si>
    <t>Splácanie tuzemskej istiny</t>
  </si>
  <si>
    <t>Občerstvenie</t>
  </si>
  <si>
    <t>Prenájom zariadení</t>
  </si>
  <si>
    <t>Údržba výpočtovej techniky</t>
  </si>
  <si>
    <t>Školenia, semináre</t>
  </si>
  <si>
    <t>Štúdie, expertízy, posudky</t>
  </si>
  <si>
    <t>Poplatky autorským zväzom - SOZA, Slovgram</t>
  </si>
  <si>
    <t>Všeobecný materiál - kytice, vence,...</t>
  </si>
  <si>
    <t>Špeciálne služby</t>
  </si>
  <si>
    <t>Kontrola hasiacich prístrojov, požiarnej techniky</t>
  </si>
  <si>
    <t>Prenájom dopravných prostriedkov</t>
  </si>
  <si>
    <t>Údržba interiérového vybavenia</t>
  </si>
  <si>
    <t>Údržba prevádzkových strojov</t>
  </si>
  <si>
    <t>Dotácia súkromnej materskej škole</t>
  </si>
  <si>
    <t>Reprezentačné výdavky</t>
  </si>
  <si>
    <t>Údržba softvéru</t>
  </si>
  <si>
    <t>Kultúrny život</t>
  </si>
  <si>
    <t>Všeobecné služby - správa KD,...</t>
  </si>
  <si>
    <t>Ochrana objektu</t>
  </si>
  <si>
    <t>Knihy, časopisy, noviny</t>
  </si>
  <si>
    <t>Palivo, oleje</t>
  </si>
  <si>
    <t>Poistenie auta</t>
  </si>
  <si>
    <t>Dialničná známka, parkovné</t>
  </si>
  <si>
    <t>Údržba špeciálnych strojov</t>
  </si>
  <si>
    <t>Údržba telekomunikačnej techniky</t>
  </si>
  <si>
    <t>Verejné obstarávania</t>
  </si>
  <si>
    <t>Propagácia, reklama, inzercia</t>
  </si>
  <si>
    <t>Náhrady za lekárske potvrdenia</t>
  </si>
  <si>
    <t>Internet - Tutti Bambini</t>
  </si>
  <si>
    <t>Trativody na dažďovú vodu</t>
  </si>
  <si>
    <t>Plyn - VPS</t>
  </si>
  <si>
    <t>Daň z príjmov fyzickej osoby</t>
  </si>
  <si>
    <t>Výnos dane z príjmov poukázaný územnej samospráve</t>
  </si>
  <si>
    <t>Daň z nehnuteľností</t>
  </si>
  <si>
    <t>Daň z pozemkov</t>
  </si>
  <si>
    <t>Daň zo stavieb</t>
  </si>
  <si>
    <t>Daň z bytov a nebytových priestorov</t>
  </si>
  <si>
    <t>Dane za špecifické služby</t>
  </si>
  <si>
    <t>Réžia za stravu - ZŠ</t>
  </si>
  <si>
    <t>Réžia za stravu - ŠJ</t>
  </si>
  <si>
    <t xml:space="preserve">Stravné - ZŠ                             </t>
  </si>
  <si>
    <t>Stravné - ŠJ</t>
  </si>
  <si>
    <t>Poistenie nákl. auta</t>
  </si>
  <si>
    <t>Údržba budovy a areálu</t>
  </si>
  <si>
    <t>Nákup objektov</t>
  </si>
  <si>
    <t>Nákup pozemkov</t>
  </si>
  <si>
    <t>PROGRAM 6: Miestne komunikácie</t>
  </si>
  <si>
    <t>Komunikácie a verejné priestranstvá</t>
  </si>
  <si>
    <t>Ihriská a zariadenia pre deti</t>
  </si>
  <si>
    <t>Transfery jednotlivcom a nez. právnickým os.</t>
  </si>
  <si>
    <t>Údržba VO</t>
  </si>
  <si>
    <t>Oplotenie detského ihriska</t>
  </si>
  <si>
    <t>Softvér a licencie - ESET, prog. do knižnice,...</t>
  </si>
  <si>
    <t>Telekomunikačná technika</t>
  </si>
  <si>
    <t>Vypracoval: Ing. Tomáš Káčer</t>
  </si>
  <si>
    <t>El. energia - zberný dvor</t>
  </si>
  <si>
    <t>Pele klub</t>
  </si>
  <si>
    <t>PROGRAM 9: Šport a záujmová činnosť</t>
  </si>
  <si>
    <t>Podpora športových a záujmových organizácií</t>
  </si>
  <si>
    <t>Dotácia Agrolovec</t>
  </si>
  <si>
    <t>Dotácia Slov. rybársky zväz</t>
  </si>
  <si>
    <t>Dopravné značky, prahy, zrkadlá, merače, semaf.</t>
  </si>
  <si>
    <t>Pokuty a penále</t>
  </si>
  <si>
    <t>Údržba budov - ZS, Centrum obce, Dom služieb</t>
  </si>
  <si>
    <t>El. energia - Dom služieb</t>
  </si>
  <si>
    <t>Plyn - Dom služieb</t>
  </si>
  <si>
    <t>Vodné, stočné - Dom služieb</t>
  </si>
  <si>
    <t>Údržba komunikačnej infraštruktúry</t>
  </si>
  <si>
    <t>Posypový materiál,...</t>
  </si>
  <si>
    <t>Telekomunikačné služby</t>
  </si>
  <si>
    <t>Údržba zariadení - výťah</t>
  </si>
  <si>
    <t>Prenájom pozemkov, budov</t>
  </si>
  <si>
    <t>Palivo</t>
  </si>
  <si>
    <t>Odmeny členom komisie a zapisovateľom</t>
  </si>
  <si>
    <t>Podprog. 5.2</t>
  </si>
  <si>
    <t>Zberný dvor</t>
  </si>
  <si>
    <t>Palivo - UNC, štiepkovač</t>
  </si>
  <si>
    <t xml:space="preserve">Servis, údržba </t>
  </si>
  <si>
    <t>Poistenie vozidiel</t>
  </si>
  <si>
    <t>Splácanie úveru - VÚB - Výstavba modulovej ZŠ</t>
  </si>
  <si>
    <t>Úver z VÚB - Výstavba modulovej ZŠ</t>
  </si>
  <si>
    <t>Rozhlas</t>
  </si>
  <si>
    <t>Poistné do ostatných ZP</t>
  </si>
  <si>
    <t>Lyž. výcvik, škola v prírode</t>
  </si>
  <si>
    <t>Prepravné</t>
  </si>
  <si>
    <t>ROZPOČTOVÉ VÝDAVKY SPOLU</t>
  </si>
  <si>
    <t>Bežné výdavky - ZŠ Rovinka - ostatné výdavky</t>
  </si>
  <si>
    <t>Príjmy z ostatných finančných operácií</t>
  </si>
  <si>
    <t>Úroky z účtov finančného hospodárenia</t>
  </si>
  <si>
    <t>Úroky z termínovaných vkladov</t>
  </si>
  <si>
    <t>Nájomné</t>
  </si>
  <si>
    <t>Vrátenie príjmov z minulosti</t>
  </si>
  <si>
    <t>Webstránka</t>
  </si>
  <si>
    <t>Modernizácia verejného osvetlenia</t>
  </si>
  <si>
    <t>Ostatné kapitálové výdavky</t>
  </si>
  <si>
    <t>Vybudovanie parkoviska pri kostole</t>
  </si>
  <si>
    <t>Školská jedáleň a iné školské zariadenia</t>
  </si>
  <si>
    <t>09.6.0.8</t>
  </si>
  <si>
    <t>Dotácia logopedickému centru</t>
  </si>
  <si>
    <t>Zberný dvor - stroje a príslušenstvo</t>
  </si>
  <si>
    <t>Zberný dvor - kontajnery</t>
  </si>
  <si>
    <t>Príjem z predaja kapitálových aktív</t>
  </si>
  <si>
    <t>Služby v oblasti IKT</t>
  </si>
  <si>
    <t>Špeciálne stroje, prístroje</t>
  </si>
  <si>
    <t>Príspevky jubilantom</t>
  </si>
  <si>
    <t>Licencie</t>
  </si>
  <si>
    <t>653</t>
  </si>
  <si>
    <t>Ostatné platby súvisiace s úverom,...</t>
  </si>
  <si>
    <t>Manipulačné poplatky</t>
  </si>
  <si>
    <t>Pitný režim</t>
  </si>
  <si>
    <t>Kapitálové transfery</t>
  </si>
  <si>
    <t>723</t>
  </si>
  <si>
    <t>Vrátené finančné zábezpeky</t>
  </si>
  <si>
    <t>819</t>
  </si>
  <si>
    <t>Iné výdavkové finančné operácie</t>
  </si>
  <si>
    <t>Úvery, pôžičky, návratné fin. výpomoci, ...</t>
  </si>
  <si>
    <t>Poplatky</t>
  </si>
  <si>
    <t>Náhrady</t>
  </si>
  <si>
    <t>Podprog. 7.5</t>
  </si>
  <si>
    <t>Ostatné školské zariadenia</t>
  </si>
  <si>
    <t>Vlastné príjmy ZŠ</t>
  </si>
  <si>
    <t xml:space="preserve">Transfer zo ŠR - dotácia na stravu </t>
  </si>
  <si>
    <t>Granty, dary</t>
  </si>
  <si>
    <t>Údržba prevádzkových prístrojov</t>
  </si>
  <si>
    <t>Oprava a údržba prevádzkových strojov</t>
  </si>
  <si>
    <t>Poistné stavieb</t>
  </si>
  <si>
    <t>Údržba semafórov, mer. rýchlostí</t>
  </si>
  <si>
    <t>Údržba dopravného značenia</t>
  </si>
  <si>
    <t>Prenájom rohoží</t>
  </si>
  <si>
    <t>Potraviny - hmotná núdza</t>
  </si>
  <si>
    <t>Internet, televízia</t>
  </si>
  <si>
    <t>Prenájom strojov</t>
  </si>
  <si>
    <t>Dobudovanie detského ihriska</t>
  </si>
  <si>
    <t>Dotácia TTC Rovinka</t>
  </si>
  <si>
    <t>Doprava na podujatie (SZZ, Červené jabĺčko)</t>
  </si>
  <si>
    <t>Služby v oblasti IKT (webstránka, mapový portál)</t>
  </si>
  <si>
    <t>Údržba učebných pomôcok</t>
  </si>
  <si>
    <t>Dane, poplatok za KO</t>
  </si>
  <si>
    <t>Prenájom priestorov</t>
  </si>
  <si>
    <t>Lekárske posudky</t>
  </si>
  <si>
    <t>711</t>
  </si>
  <si>
    <t>Osvetlenie futbalového ihriska</t>
  </si>
  <si>
    <t>Nálepky na kontajnery, kompostéry</t>
  </si>
  <si>
    <t>Digitálny rozhlas</t>
  </si>
  <si>
    <t>Kapitálové výdavky - ZŠ Rovinka</t>
  </si>
  <si>
    <t>Daň za predajné automaty</t>
  </si>
  <si>
    <t>Obecný informačný systém</t>
  </si>
  <si>
    <t>612</t>
  </si>
  <si>
    <t>Príplatky</t>
  </si>
  <si>
    <t>Príspevok na rekreáciu</t>
  </si>
  <si>
    <t>Podprog. 10.4</t>
  </si>
  <si>
    <t>Prepravná služba</t>
  </si>
  <si>
    <t>Príspevok na prepravnú službu</t>
  </si>
  <si>
    <t>Príspevky oceneným</t>
  </si>
  <si>
    <t>Klimatizácia</t>
  </si>
  <si>
    <t>Rekonštrukcia</t>
  </si>
  <si>
    <t>Transfery nefinančným subjektom</t>
  </si>
  <si>
    <t>Dotácia na výstavbu kostola</t>
  </si>
  <si>
    <t>Mulčovač</t>
  </si>
  <si>
    <t>Nákup dopr. prostriedkov všetkých druhov</t>
  </si>
  <si>
    <t>Dotácia - detské ihrisko Brezová</t>
  </si>
  <si>
    <t>Dotácia - telocvičňa</t>
  </si>
  <si>
    <t>Úver z VÚB - Výstavba telocvične</t>
  </si>
  <si>
    <t>Geometrické plány, passporty</t>
  </si>
  <si>
    <t>Oprava a údržba domu smútku</t>
  </si>
  <si>
    <t>Podprog. 4.2</t>
  </si>
  <si>
    <t>Dobrovoľný hasičský zbor</t>
  </si>
  <si>
    <t>Pracovný odev, obuv</t>
  </si>
  <si>
    <t>Školenie</t>
  </si>
  <si>
    <t>Prenájom oplotenia, kontajnerov</t>
  </si>
  <si>
    <t>Čistenie ciest, vsakov...</t>
  </si>
  <si>
    <t>Údržba a opravy semafórov, mer. rýchlostí</t>
  </si>
  <si>
    <t>10.4.0</t>
  </si>
  <si>
    <t>Potraviny z dotácie</t>
  </si>
  <si>
    <t>Dotácia DFS Červené jabĺčko</t>
  </si>
  <si>
    <t>2022
návrh</t>
  </si>
  <si>
    <t>Materiál - Tutti Bambini, detské ihriská</t>
  </si>
  <si>
    <t>Splácanie úveru - VÚB - Výstavba telocvične</t>
  </si>
  <si>
    <t>Prenájom prístrojov, zariadení</t>
  </si>
  <si>
    <t>Knihy, časopisy, učebné pomôcky</t>
  </si>
  <si>
    <t>Podprog. 3.5</t>
  </si>
  <si>
    <t>Obecné noviny</t>
  </si>
  <si>
    <t>Vydávanie obecných novín</t>
  </si>
  <si>
    <t>Prístavba jedálne</t>
  </si>
  <si>
    <t>Bežné výdavky - ZŠ Rovinka - originálne kompetencie</t>
  </si>
  <si>
    <t>Bežné výdavky - ZŠ Rovinka - prenesené kompetencie</t>
  </si>
  <si>
    <t>2019
plnenie</t>
  </si>
  <si>
    <t>2023
návrh</t>
  </si>
  <si>
    <t>Predaj prebytočného majetku</t>
  </si>
  <si>
    <t>Ďalšie administratívne poplatky a iné poplatky a platby</t>
  </si>
  <si>
    <t>Poplatok za znečisťovanie ovzdušia</t>
  </si>
  <si>
    <t>Dotácia - prídavky na deti</t>
  </si>
  <si>
    <t>Dotácia na nájomné</t>
  </si>
  <si>
    <t>Dotácia na mzdy MŠ</t>
  </si>
  <si>
    <t>Dotácia na opatrenia proti COVID</t>
  </si>
  <si>
    <t>Príspevok z Environmentálneho fondu</t>
  </si>
  <si>
    <t>Dotácia z VÚC</t>
  </si>
  <si>
    <t>Transfer zo ŠR - sčítanie</t>
  </si>
  <si>
    <t>Dotácia na duálne vzdelávanie</t>
  </si>
  <si>
    <t>Dotácia - hasičská zbrojnica</t>
  </si>
  <si>
    <t>Ostatné úvery, pôžičky a návratné finančné výpomoci</t>
  </si>
  <si>
    <t>Návratná finančná výpomoc z MF</t>
  </si>
  <si>
    <t>Servis, údržba, opravy</t>
  </si>
  <si>
    <t>Prenájom strojov, prístrojov</t>
  </si>
  <si>
    <t>Údržba budov - VPS, garáže</t>
  </si>
  <si>
    <t>Údržba zelene</t>
  </si>
  <si>
    <t>Vratka</t>
  </si>
  <si>
    <t>Automobil</t>
  </si>
  <si>
    <t>El. energia - cyklotrasa</t>
  </si>
  <si>
    <t>Internet - WiFi4EU</t>
  </si>
  <si>
    <t>Komunikačná infraštruktúra</t>
  </si>
  <si>
    <t>Oprava a údržba zberného dvora</t>
  </si>
  <si>
    <t>Dotácia súkromnej ZUŠ</t>
  </si>
  <si>
    <t>Prepravné a nájom dopavných prostriedkov</t>
  </si>
  <si>
    <t>Prenájom rohoží, zariadení</t>
  </si>
  <si>
    <t>Stroje, prístroje, zariadenia</t>
  </si>
  <si>
    <t>Garáž hasičskej techniky</t>
  </si>
  <si>
    <t>Spojovacia chodba</t>
  </si>
  <si>
    <t>Vybavenie výdajne v ZŠ</t>
  </si>
  <si>
    <t>Rekonštrukcia osvetlenia</t>
  </si>
  <si>
    <t>Palivo do strojov</t>
  </si>
  <si>
    <t>Pracovné odevy, obuv</t>
  </si>
  <si>
    <t>Stravovanie pre MŠ - dodávateľsky</t>
  </si>
  <si>
    <t>Stravovanie pre ZŠ - dodávateľsky</t>
  </si>
  <si>
    <t>Dotácia Cirkevný zbor ECAV</t>
  </si>
  <si>
    <t>Realizácia nových stavieb - stojiská,...</t>
  </si>
  <si>
    <t>Parkoviská, priechody, chodníky</t>
  </si>
  <si>
    <t>Rekonštrukcie, modernizácie - chodníky,...</t>
  </si>
  <si>
    <t>Rekonštrukcia a modernizácia KD</t>
  </si>
  <si>
    <t>Vratky dotácie</t>
  </si>
  <si>
    <t>01.3.2</t>
  </si>
  <si>
    <t>Odmeny zamest. mimoprac. pomeru</t>
  </si>
  <si>
    <t>Náhrady - sčítanie</t>
  </si>
  <si>
    <t>Odmeny zamest. mimoprac. pomeru - sčítanie</t>
  </si>
  <si>
    <t>Prídavky na deti</t>
  </si>
  <si>
    <t>Všeobecné služby - testovanie COVID-19</t>
  </si>
  <si>
    <t>Náhrady - testovanie COVID-19</t>
  </si>
  <si>
    <t>Údržba strojov, prístrojov...</t>
  </si>
  <si>
    <t>Dotácia Karate Klub Rovinka</t>
  </si>
  <si>
    <t>Revitalizácia školského dvora</t>
  </si>
  <si>
    <t>Nákladné vozidlo</t>
  </si>
  <si>
    <t>Detské ihriská, workout</t>
  </si>
  <si>
    <t>Verejné osvetlenie - rozšírenie</t>
  </si>
  <si>
    <t>Urnové steny</t>
  </si>
  <si>
    <t>Dotácia Športový tím Tri 2 Fly</t>
  </si>
  <si>
    <t xml:space="preserve">ROZPOČET OBCE ROVINKA NA ROKY 2021 AŽ 2023 - VÝDAVKY  </t>
  </si>
  <si>
    <t xml:space="preserve">ROZPOČET ZŠ ROVINKA NA ROKY 2021 AŽ 2023 - VÝDAVKY  </t>
  </si>
  <si>
    <t xml:space="preserve">ROZPOČET OBCE ROVINKA NA ROKY 2022 AŽ 2024 - PRÍJMY  </t>
  </si>
  <si>
    <t>2020
plnenie</t>
  </si>
  <si>
    <t>2021
schválený</t>
  </si>
  <si>
    <t>2021
očak. skut.</t>
  </si>
  <si>
    <t>2024
návrh</t>
  </si>
  <si>
    <t>Schválený Obecným zastupiteľstvom obce Rovinka dňa ????????? uznesením č. ?????????</t>
  </si>
  <si>
    <t>Poplatok za frekvencie</t>
  </si>
  <si>
    <t>riešiť aj budovu a nové položky</t>
  </si>
  <si>
    <t>Prenájom budovy</t>
  </si>
  <si>
    <t>Príspevok na dotované stravovanie</t>
  </si>
  <si>
    <t>Údržba tribúny, ihrísk, cyklotrasy</t>
  </si>
  <si>
    <t>Územný plán obce</t>
  </si>
  <si>
    <t>Prerobenie priestorov na MŠ</t>
  </si>
  <si>
    <t>Futbalový štadión TJ Rovinka</t>
  </si>
  <si>
    <t>Splácanie návratnej finančnej výpomoci</t>
  </si>
  <si>
    <t>Rekonštrukcie Školskej ulice</t>
  </si>
  <si>
    <t xml:space="preserve">ROZPOČET ZŠ ROVINKA NA ROKY 2022 AŽ 2024 - PRÍJMY  </t>
  </si>
  <si>
    <t>Poistenie majetku, zodpovednosť za škodu</t>
  </si>
  <si>
    <t>Vysávať lístia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</si>
</sst>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i/>
      <sz val="11"/>
      <name val="Arial"/>
      <family val="2"/>
    </font>
    <font>
      <b/>
      <sz val="13"/>
      <name val="Times New Roman"/>
      <family val="1"/>
    </font>
    <font>
      <b/>
      <sz val="2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03">
    <xf numFmtId="0" fontId="0" fillId="0" borderId="0" xfId="0"/>
    <xf numFmtId="0" fontId="6" fillId="0" borderId="0" xfId="20" applyFont="1" applyBorder="1" applyAlignment="1">
      <alignment/>
      <protection/>
    </xf>
    <xf numFmtId="0" fontId="6" fillId="0" borderId="0" xfId="20" applyFont="1" applyBorder="1" applyAlignment="1">
      <alignment horizontal="center"/>
      <protection/>
    </xf>
    <xf numFmtId="0" fontId="5" fillId="0" borderId="0" xfId="0" applyFont="1"/>
    <xf numFmtId="3" fontId="4" fillId="0" borderId="0" xfId="20" applyNumberFormat="1" applyFont="1" applyFill="1" applyBorder="1">
      <alignment/>
      <protection/>
    </xf>
    <xf numFmtId="0" fontId="5" fillId="0" borderId="0" xfId="0" applyFont="1" applyBorder="1"/>
    <xf numFmtId="3" fontId="5" fillId="0" borderId="0" xfId="0" applyNumberFormat="1" applyFont="1" applyBorder="1"/>
    <xf numFmtId="164" fontId="4" fillId="0" borderId="0" xfId="20" applyNumberFormat="1" applyFont="1" applyFill="1" applyBorder="1">
      <alignment/>
      <protection/>
    </xf>
    <xf numFmtId="3" fontId="5" fillId="0" borderId="0" xfId="0" applyNumberFormat="1" applyFont="1"/>
    <xf numFmtId="0" fontId="1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5" fillId="0" borderId="0" xfId="0" applyFont="1" applyFill="1" applyBorder="1"/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3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12" fillId="2" borderId="2" xfId="20" applyFont="1" applyFill="1" applyBorder="1" applyAlignment="1">
      <alignment vertical="center"/>
      <protection/>
    </xf>
    <xf numFmtId="0" fontId="12" fillId="2" borderId="3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3" fontId="17" fillId="0" borderId="0" xfId="0" applyNumberFormat="1" applyFont="1"/>
    <xf numFmtId="3" fontId="18" fillId="0" borderId="0" xfId="20" applyNumberFormat="1" applyFont="1" applyFill="1" applyBorder="1">
      <alignment/>
      <protection/>
    </xf>
    <xf numFmtId="164" fontId="18" fillId="0" borderId="0" xfId="20" applyNumberFormat="1" applyFont="1" applyFill="1" applyBorder="1">
      <alignment/>
      <protection/>
    </xf>
    <xf numFmtId="0" fontId="16" fillId="0" borderId="0" xfId="0" applyFont="1"/>
    <xf numFmtId="0" fontId="20" fillId="0" borderId="0" xfId="0" applyFont="1"/>
    <xf numFmtId="4" fontId="0" fillId="0" borderId="0" xfId="0" applyNumberFormat="1"/>
    <xf numFmtId="4" fontId="4" fillId="0" borderId="1" xfId="20" applyNumberFormat="1" applyFont="1" applyBorder="1" applyAlignment="1">
      <alignment horizontal="right" vertical="center"/>
      <protection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20" applyNumberFormat="1" applyFont="1" applyBorder="1" applyAlignment="1">
      <alignment horizontal="right" vertical="center"/>
      <protection/>
    </xf>
    <xf numFmtId="4" fontId="4" fillId="0" borderId="1" xfId="20" applyNumberFormat="1" applyFont="1" applyFill="1" applyBorder="1" applyAlignment="1">
      <alignment horizontal="right" vertical="center"/>
      <protection/>
    </xf>
    <xf numFmtId="4" fontId="16" fillId="0" borderId="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8" fillId="3" borderId="1" xfId="2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" fontId="3" fillId="2" borderId="1" xfId="20" applyNumberFormat="1" applyFont="1" applyFill="1" applyBorder="1" applyAlignment="1">
      <alignment horizontal="right" vertical="center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8" fillId="5" borderId="1" xfId="20" applyNumberFormat="1" applyFont="1" applyFill="1" applyBorder="1" applyAlignment="1">
      <alignment horizontal="right" vertical="center"/>
      <protection/>
    </xf>
    <xf numFmtId="4" fontId="11" fillId="6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1" fillId="3" borderId="1" xfId="20" applyNumberFormat="1" applyFont="1" applyFill="1" applyBorder="1" applyAlignment="1">
      <alignment horizontal="right" vertical="center"/>
      <protection/>
    </xf>
    <xf numFmtId="4" fontId="3" fillId="7" borderId="1" xfId="0" applyNumberFormat="1" applyFont="1" applyFill="1" applyBorder="1" applyAlignment="1">
      <alignment horizontal="right" vertical="center"/>
    </xf>
    <xf numFmtId="9" fontId="5" fillId="0" borderId="0" xfId="0" applyNumberFormat="1" applyFont="1" applyBorder="1"/>
    <xf numFmtId="0" fontId="12" fillId="0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5" fillId="0" borderId="1" xfId="20" applyFont="1" applyBorder="1" applyAlignment="1">
      <alignment vertical="center"/>
      <protection/>
    </xf>
    <xf numFmtId="0" fontId="16" fillId="0" borderId="1" xfId="20" applyFont="1" applyBorder="1" applyAlignment="1">
      <alignment vertical="center"/>
      <protection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5" fillId="0" borderId="1" xfId="20" applyFont="1" applyFill="1" applyBorder="1" applyAlignment="1">
      <alignment horizontal="left"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4" fontId="21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" fontId="21" fillId="7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Border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5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16" fillId="0" borderId="2" xfId="20" applyFont="1" applyBorder="1" applyAlignment="1">
      <alignment horizontal="left" vertical="center"/>
      <protection/>
    </xf>
    <xf numFmtId="0" fontId="5" fillId="0" borderId="2" xfId="20" applyFont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0" fontId="3" fillId="4" borderId="1" xfId="0" applyFont="1" applyFill="1" applyBorder="1" applyAlignment="1">
      <alignment horizontal="center" vertical="center" wrapText="1"/>
    </xf>
    <xf numFmtId="4" fontId="9" fillId="3" borderId="1" xfId="20" applyNumberFormat="1" applyFont="1" applyFill="1" applyBorder="1" applyAlignment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4" fillId="0" borderId="0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 applyProtection="1">
      <alignment horizontal="left" vertical="center"/>
      <protection locked="0"/>
    </xf>
    <xf numFmtId="0" fontId="16" fillId="0" borderId="1" xfId="20" applyFont="1" applyFill="1" applyBorder="1" applyAlignment="1">
      <alignment horizontal="left" vertical="center"/>
      <protection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14" fillId="0" borderId="0" xfId="0" applyFont="1"/>
    <xf numFmtId="2" fontId="5" fillId="0" borderId="1" xfId="0" applyNumberFormat="1" applyFont="1" applyBorder="1"/>
    <xf numFmtId="4" fontId="5" fillId="0" borderId="1" xfId="0" applyNumberFormat="1" applyFont="1" applyBorder="1"/>
    <xf numFmtId="4" fontId="5" fillId="0" borderId="0" xfId="0" applyNumberFormat="1" applyFo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2" fillId="0" borderId="0" xfId="20" applyFont="1" applyBorder="1" applyAlignment="1">
      <alignment horizontal="center"/>
      <protection/>
    </xf>
    <xf numFmtId="0" fontId="3" fillId="2" borderId="1" xfId="20" applyFont="1" applyFill="1" applyBorder="1" applyAlignment="1">
      <alignment horizontal="left"/>
      <protection/>
    </xf>
    <xf numFmtId="0" fontId="8" fillId="5" borderId="1" xfId="20" applyFont="1" applyFill="1" applyBorder="1" applyAlignment="1">
      <alignment horizontal="left"/>
      <protection/>
    </xf>
    <xf numFmtId="0" fontId="8" fillId="3" borderId="1" xfId="20" applyFont="1" applyFill="1" applyBorder="1" applyAlignment="1">
      <alignment horizontal="left"/>
      <protection/>
    </xf>
    <xf numFmtId="0" fontId="12" fillId="2" borderId="1" xfId="20" applyFont="1" applyFill="1" applyBorder="1" applyAlignment="1">
      <alignment horizontal="left" vertical="center"/>
      <protection/>
    </xf>
    <xf numFmtId="3" fontId="8" fillId="3" borderId="1" xfId="20" applyNumberFormat="1" applyFont="1" applyFill="1" applyBorder="1" applyAlignment="1">
      <alignment horizontal="left"/>
      <protection/>
    </xf>
    <xf numFmtId="3" fontId="9" fillId="3" borderId="1" xfId="20" applyNumberFormat="1" applyFont="1" applyFill="1" applyBorder="1" applyAlignment="1">
      <alignment horizontal="left"/>
      <protection/>
    </xf>
    <xf numFmtId="0" fontId="8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1" fillId="3" borderId="1" xfId="20" applyFont="1" applyFill="1" applyBorder="1" applyAlignment="1">
      <alignment horizontal="left" vertical="center"/>
      <protection/>
    </xf>
    <xf numFmtId="0" fontId="1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2" fillId="2" borderId="2" xfId="20" applyFont="1" applyFill="1" applyBorder="1" applyAlignment="1">
      <alignment horizontal="left" vertical="center"/>
      <protection/>
    </xf>
    <xf numFmtId="0" fontId="12" fillId="2" borderId="3" xfId="20" applyFont="1" applyFill="1" applyBorder="1" applyAlignment="1">
      <alignment horizontal="left" vertical="center"/>
      <protection/>
    </xf>
    <xf numFmtId="0" fontId="12" fillId="2" borderId="6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Hárok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6"/>
  <sheetViews>
    <sheetView tabSelected="1" workbookViewId="0" topLeftCell="A1">
      <pane ySplit="4" topLeftCell="A5" activePane="bottomLeft" state="frozen"/>
      <selection pane="bottomLeft" activeCell="N6" sqref="N6"/>
    </sheetView>
  </sheetViews>
  <sheetFormatPr defaultColWidth="9.140625" defaultRowHeight="12.75" outlineLevelRow="3"/>
  <cols>
    <col min="1" max="1" width="4.57421875" style="40" customWidth="1"/>
    <col min="2" max="3" width="4.140625" style="40" customWidth="1"/>
    <col min="4" max="4" width="7.140625" style="40" customWidth="1"/>
    <col min="5" max="5" width="45.57421875" style="3" customWidth="1"/>
    <col min="6" max="12" width="13.28125" style="3" customWidth="1"/>
    <col min="13" max="13" width="10.140625" style="3" bestFit="1" customWidth="1"/>
    <col min="14" max="16384" width="9.140625" style="3" customWidth="1"/>
  </cols>
  <sheetData>
    <row r="1" spans="1:12" ht="25.5">
      <c r="A1" s="162" t="s">
        <v>556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5:12" ht="15.75">
      <c r="E2" s="1"/>
      <c r="F2" s="2"/>
      <c r="G2" s="2"/>
      <c r="H2" s="2"/>
      <c r="I2" s="2"/>
      <c r="J2" s="2"/>
      <c r="K2" s="2"/>
      <c r="L2" s="2"/>
    </row>
    <row r="3" spans="1:13" ht="30" customHeight="1">
      <c r="A3" s="47" t="s">
        <v>5</v>
      </c>
      <c r="B3" s="48"/>
      <c r="C3" s="48"/>
      <c r="D3" s="48"/>
      <c r="E3" s="48"/>
      <c r="F3" s="49" t="s">
        <v>495</v>
      </c>
      <c r="G3" s="49" t="s">
        <v>557</v>
      </c>
      <c r="H3" s="49" t="s">
        <v>558</v>
      </c>
      <c r="I3" s="49" t="s">
        <v>559</v>
      </c>
      <c r="J3" s="49" t="s">
        <v>484</v>
      </c>
      <c r="K3" s="49" t="s">
        <v>496</v>
      </c>
      <c r="L3" s="49" t="s">
        <v>560</v>
      </c>
      <c r="M3"/>
    </row>
    <row r="4" spans="1:14" s="18" customFormat="1" ht="28.5">
      <c r="A4" s="10" t="s">
        <v>109</v>
      </c>
      <c r="B4" s="46" t="s">
        <v>106</v>
      </c>
      <c r="C4" s="46" t="s">
        <v>107</v>
      </c>
      <c r="D4" s="46" t="s">
        <v>108</v>
      </c>
      <c r="E4" s="46" t="s">
        <v>247</v>
      </c>
      <c r="F4" s="44"/>
      <c r="G4" s="44"/>
      <c r="H4" s="44"/>
      <c r="I4" s="44"/>
      <c r="J4" s="44"/>
      <c r="K4" s="44"/>
      <c r="L4" s="44"/>
      <c r="M4" s="19"/>
      <c r="N4" s="20"/>
    </row>
    <row r="5" spans="1:14" ht="15.75" customHeight="1">
      <c r="A5" s="50">
        <v>100</v>
      </c>
      <c r="B5" s="50"/>
      <c r="C5" s="50"/>
      <c r="D5" s="50"/>
      <c r="E5" s="95" t="s">
        <v>110</v>
      </c>
      <c r="F5" s="63">
        <f aca="true" t="shared" si="0" ref="F5:H5">F6+F9+F14</f>
        <v>2795125.8200000003</v>
      </c>
      <c r="G5" s="63">
        <f t="shared" si="0"/>
        <v>3320178.8200000003</v>
      </c>
      <c r="H5" s="63">
        <f t="shared" si="0"/>
        <v>3076560</v>
      </c>
      <c r="I5" s="63">
        <f aca="true" t="shared" si="1" ref="I5">I6+I9+I14</f>
        <v>3396590</v>
      </c>
      <c r="J5" s="63">
        <f aca="true" t="shared" si="2" ref="J5">J6+J9+J14</f>
        <v>3525090</v>
      </c>
      <c r="K5" s="63">
        <f aca="true" t="shared" si="3" ref="K5:L5">K6+K9+K14</f>
        <v>3535590</v>
      </c>
      <c r="L5" s="63">
        <f t="shared" si="3"/>
        <v>3646090</v>
      </c>
      <c r="M5"/>
      <c r="N5" s="8"/>
    </row>
    <row r="6" spans="1:14" ht="12.75" customHeight="1" outlineLevel="1">
      <c r="A6" s="24"/>
      <c r="B6" s="24">
        <v>110</v>
      </c>
      <c r="C6" s="24"/>
      <c r="D6" s="24"/>
      <c r="E6" s="22" t="s">
        <v>111</v>
      </c>
      <c r="F6" s="61">
        <f aca="true" t="shared" si="4" ref="F6:L7">F7</f>
        <v>1695328.57</v>
      </c>
      <c r="G6" s="61">
        <f t="shared" si="4"/>
        <v>1708303.34</v>
      </c>
      <c r="H6" s="61">
        <f t="shared" si="4"/>
        <v>2045970</v>
      </c>
      <c r="I6" s="61">
        <f t="shared" si="4"/>
        <v>2100000</v>
      </c>
      <c r="J6" s="61">
        <f t="shared" si="4"/>
        <v>2300000</v>
      </c>
      <c r="K6" s="61">
        <f t="shared" si="4"/>
        <v>2400000</v>
      </c>
      <c r="L6" s="61">
        <f t="shared" si="4"/>
        <v>2500000</v>
      </c>
      <c r="M6"/>
      <c r="N6" s="8"/>
    </row>
    <row r="7" spans="1:14" s="52" customFormat="1" ht="12.75" customHeight="1" outlineLevel="2">
      <c r="A7" s="24"/>
      <c r="B7" s="24"/>
      <c r="C7" s="24">
        <v>111</v>
      </c>
      <c r="D7" s="24"/>
      <c r="E7" s="22" t="s">
        <v>340</v>
      </c>
      <c r="F7" s="61">
        <f t="shared" si="4"/>
        <v>1695328.57</v>
      </c>
      <c r="G7" s="61">
        <f t="shared" si="4"/>
        <v>1708303.34</v>
      </c>
      <c r="H7" s="61">
        <f t="shared" si="4"/>
        <v>2045970</v>
      </c>
      <c r="I7" s="61">
        <f t="shared" si="4"/>
        <v>2100000</v>
      </c>
      <c r="J7" s="61">
        <f t="shared" si="4"/>
        <v>2300000</v>
      </c>
      <c r="K7" s="61">
        <f t="shared" si="4"/>
        <v>2400000</v>
      </c>
      <c r="L7" s="61">
        <f t="shared" si="4"/>
        <v>2500000</v>
      </c>
      <c r="M7" s="53"/>
      <c r="N7" s="54"/>
    </row>
    <row r="8" spans="1:15" ht="12.75" customHeight="1" hidden="1" outlineLevel="3">
      <c r="A8" s="24"/>
      <c r="B8" s="24"/>
      <c r="C8" s="24"/>
      <c r="D8" s="24">
        <v>111003</v>
      </c>
      <c r="E8" s="96" t="s">
        <v>341</v>
      </c>
      <c r="F8" s="60">
        <v>1695328.57</v>
      </c>
      <c r="G8" s="60">
        <v>1708303.34</v>
      </c>
      <c r="H8" s="65">
        <v>2045970</v>
      </c>
      <c r="I8" s="65">
        <v>2100000</v>
      </c>
      <c r="J8" s="60">
        <v>2300000</v>
      </c>
      <c r="K8" s="60">
        <v>2400000</v>
      </c>
      <c r="L8" s="60">
        <v>2500000</v>
      </c>
      <c r="M8"/>
      <c r="N8"/>
      <c r="O8"/>
    </row>
    <row r="9" spans="1:15" ht="12.75" customHeight="1" outlineLevel="1">
      <c r="A9" s="24"/>
      <c r="B9" s="24">
        <v>120</v>
      </c>
      <c r="C9" s="24"/>
      <c r="D9" s="24"/>
      <c r="E9" s="96" t="s">
        <v>112</v>
      </c>
      <c r="F9" s="60">
        <f aca="true" t="shared" si="5" ref="F9:L9">F10</f>
        <v>250287.85</v>
      </c>
      <c r="G9" s="60">
        <f t="shared" si="5"/>
        <v>346766.69</v>
      </c>
      <c r="H9" s="60">
        <f t="shared" si="5"/>
        <v>351000</v>
      </c>
      <c r="I9" s="60">
        <f t="shared" si="5"/>
        <v>369000</v>
      </c>
      <c r="J9" s="60">
        <f t="shared" si="5"/>
        <v>365000</v>
      </c>
      <c r="K9" s="60">
        <f t="shared" si="5"/>
        <v>370500</v>
      </c>
      <c r="L9" s="60">
        <f t="shared" si="5"/>
        <v>376000</v>
      </c>
      <c r="M9"/>
      <c r="N9" s="4"/>
      <c r="O9" s="7"/>
    </row>
    <row r="10" spans="1:15" s="52" customFormat="1" ht="12.75" customHeight="1" outlineLevel="2">
      <c r="A10" s="24"/>
      <c r="B10" s="24"/>
      <c r="C10" s="24">
        <v>121</v>
      </c>
      <c r="D10" s="24"/>
      <c r="E10" s="96" t="s">
        <v>342</v>
      </c>
      <c r="F10" s="60">
        <f aca="true" t="shared" si="6" ref="F10">SUM(F11:F13)</f>
        <v>250287.85</v>
      </c>
      <c r="G10" s="65">
        <f aca="true" t="shared" si="7" ref="G10:J10">SUM(G11:G13)</f>
        <v>346766.69</v>
      </c>
      <c r="H10" s="60">
        <f t="shared" si="7"/>
        <v>351000</v>
      </c>
      <c r="I10" s="60">
        <f aca="true" t="shared" si="8" ref="I10">SUM(I11:I13)</f>
        <v>369000</v>
      </c>
      <c r="J10" s="60">
        <f t="shared" si="7"/>
        <v>365000</v>
      </c>
      <c r="K10" s="60">
        <f aca="true" t="shared" si="9" ref="K10:L10">SUM(K11:K13)</f>
        <v>370500</v>
      </c>
      <c r="L10" s="60">
        <f t="shared" si="9"/>
        <v>376000</v>
      </c>
      <c r="M10" s="53"/>
      <c r="N10" s="55"/>
      <c r="O10" s="56"/>
    </row>
    <row r="11" spans="1:13" ht="12.75" customHeight="1" hidden="1" outlineLevel="3">
      <c r="A11" s="24"/>
      <c r="B11" s="24"/>
      <c r="C11" s="24"/>
      <c r="D11" s="24">
        <v>121001</v>
      </c>
      <c r="E11" s="22" t="s">
        <v>343</v>
      </c>
      <c r="F11" s="60">
        <v>65784.84</v>
      </c>
      <c r="G11" s="65">
        <v>67681.81</v>
      </c>
      <c r="H11" s="65">
        <v>68000</v>
      </c>
      <c r="I11" s="65">
        <v>83000</v>
      </c>
      <c r="J11" s="60">
        <v>75000</v>
      </c>
      <c r="K11" s="60">
        <v>75000</v>
      </c>
      <c r="L11" s="60">
        <v>75000</v>
      </c>
      <c r="M11"/>
    </row>
    <row r="12" spans="1:13" ht="12.75" customHeight="1" hidden="1" outlineLevel="3">
      <c r="A12" s="24"/>
      <c r="B12" s="24"/>
      <c r="C12" s="24"/>
      <c r="D12" s="24">
        <v>121002</v>
      </c>
      <c r="E12" s="96" t="s">
        <v>344</v>
      </c>
      <c r="F12" s="60">
        <v>170514.81</v>
      </c>
      <c r="G12" s="65">
        <v>257193.89</v>
      </c>
      <c r="H12" s="65">
        <v>260000</v>
      </c>
      <c r="I12" s="65">
        <v>262000</v>
      </c>
      <c r="J12" s="60">
        <v>265000</v>
      </c>
      <c r="K12" s="60">
        <v>270000</v>
      </c>
      <c r="L12" s="60">
        <v>275000</v>
      </c>
      <c r="M12"/>
    </row>
    <row r="13" spans="1:14" ht="12.75" customHeight="1" hidden="1" outlineLevel="3">
      <c r="A13" s="24"/>
      <c r="B13" s="24"/>
      <c r="C13" s="24"/>
      <c r="D13" s="24">
        <v>121003</v>
      </c>
      <c r="E13" s="96" t="s">
        <v>345</v>
      </c>
      <c r="F13" s="62">
        <v>13988.2</v>
      </c>
      <c r="G13" s="61">
        <v>21890.99</v>
      </c>
      <c r="H13" s="61">
        <f>14000+9000</f>
        <v>23000</v>
      </c>
      <c r="I13" s="61">
        <v>24000</v>
      </c>
      <c r="J13" s="62">
        <v>25000</v>
      </c>
      <c r="K13" s="62">
        <v>25500</v>
      </c>
      <c r="L13" s="62">
        <v>26000</v>
      </c>
      <c r="M13"/>
      <c r="N13" s="8"/>
    </row>
    <row r="14" spans="1:13" ht="12.75" customHeight="1" outlineLevel="1">
      <c r="A14" s="24"/>
      <c r="B14" s="24">
        <v>130</v>
      </c>
      <c r="C14" s="24"/>
      <c r="D14" s="24"/>
      <c r="E14" s="22" t="s">
        <v>113</v>
      </c>
      <c r="F14" s="61">
        <f aca="true" t="shared" si="10" ref="F14:L14">F15</f>
        <v>849509.3999999999</v>
      </c>
      <c r="G14" s="61">
        <f t="shared" si="10"/>
        <v>1265108.79</v>
      </c>
      <c r="H14" s="61">
        <f t="shared" si="10"/>
        <v>679590</v>
      </c>
      <c r="I14" s="61">
        <f t="shared" si="10"/>
        <v>927590</v>
      </c>
      <c r="J14" s="61">
        <f t="shared" si="10"/>
        <v>860090</v>
      </c>
      <c r="K14" s="61">
        <f t="shared" si="10"/>
        <v>765090</v>
      </c>
      <c r="L14" s="61">
        <f t="shared" si="10"/>
        <v>770090</v>
      </c>
      <c r="M14"/>
    </row>
    <row r="15" spans="1:13" s="52" customFormat="1" ht="12.75" customHeight="1" outlineLevel="2">
      <c r="A15" s="24"/>
      <c r="B15" s="24"/>
      <c r="C15" s="24">
        <v>133</v>
      </c>
      <c r="D15" s="24"/>
      <c r="E15" s="22" t="s">
        <v>346</v>
      </c>
      <c r="F15" s="62">
        <f aca="true" t="shared" si="11" ref="F15">SUM(F16:F21)</f>
        <v>849509.3999999999</v>
      </c>
      <c r="G15" s="61">
        <f aca="true" t="shared" si="12" ref="G15:J15">SUM(G16:G21)</f>
        <v>1265108.79</v>
      </c>
      <c r="H15" s="62">
        <f aca="true" t="shared" si="13" ref="H15">SUM(H16:H21)</f>
        <v>679590</v>
      </c>
      <c r="I15" s="62">
        <f aca="true" t="shared" si="14" ref="I15">SUM(I16:I21)</f>
        <v>927590</v>
      </c>
      <c r="J15" s="62">
        <f t="shared" si="12"/>
        <v>860090</v>
      </c>
      <c r="K15" s="62">
        <f aca="true" t="shared" si="15" ref="K15:L15">SUM(K16:K21)</f>
        <v>765090</v>
      </c>
      <c r="L15" s="62">
        <f t="shared" si="15"/>
        <v>770090</v>
      </c>
      <c r="M15" s="53"/>
    </row>
    <row r="16" spans="1:13" ht="12.75" customHeight="1" hidden="1" outlineLevel="3">
      <c r="A16" s="24"/>
      <c r="B16" s="24"/>
      <c r="C16" s="24"/>
      <c r="D16" s="24">
        <v>133001</v>
      </c>
      <c r="E16" s="144" t="s">
        <v>114</v>
      </c>
      <c r="F16" s="60">
        <v>8961.46</v>
      </c>
      <c r="G16" s="65">
        <v>11172.89</v>
      </c>
      <c r="H16" s="60">
        <v>11500</v>
      </c>
      <c r="I16" s="60">
        <v>11500</v>
      </c>
      <c r="J16" s="60">
        <v>12000</v>
      </c>
      <c r="K16" s="60">
        <v>12000</v>
      </c>
      <c r="L16" s="60">
        <v>12000</v>
      </c>
      <c r="M16"/>
    </row>
    <row r="17" spans="1:13" ht="12.75" customHeight="1" hidden="1" outlineLevel="3">
      <c r="A17" s="24"/>
      <c r="B17" s="24"/>
      <c r="C17" s="24"/>
      <c r="D17" s="24">
        <v>133004</v>
      </c>
      <c r="E17" s="22" t="s">
        <v>454</v>
      </c>
      <c r="F17" s="60">
        <v>80</v>
      </c>
      <c r="G17" s="65">
        <v>90</v>
      </c>
      <c r="H17" s="60">
        <v>90</v>
      </c>
      <c r="I17" s="60">
        <v>90</v>
      </c>
      <c r="J17" s="60">
        <v>90</v>
      </c>
      <c r="K17" s="60">
        <v>90</v>
      </c>
      <c r="L17" s="60">
        <v>90</v>
      </c>
      <c r="M17"/>
    </row>
    <row r="18" spans="1:13" ht="12.75" customHeight="1" hidden="1" outlineLevel="3">
      <c r="A18" s="24"/>
      <c r="B18" s="24"/>
      <c r="C18" s="24"/>
      <c r="D18" s="24">
        <v>133006</v>
      </c>
      <c r="E18" s="22" t="s">
        <v>115</v>
      </c>
      <c r="F18" s="60">
        <v>3541.56</v>
      </c>
      <c r="G18" s="65">
        <v>2645.25</v>
      </c>
      <c r="H18" s="60">
        <v>4000</v>
      </c>
      <c r="I18" s="60">
        <v>2000</v>
      </c>
      <c r="J18" s="60">
        <v>4000</v>
      </c>
      <c r="K18" s="60">
        <v>4000</v>
      </c>
      <c r="L18" s="60">
        <v>4000</v>
      </c>
      <c r="M18"/>
    </row>
    <row r="19" spans="1:13" ht="12.75" customHeight="1" hidden="1" outlineLevel="3">
      <c r="A19" s="24"/>
      <c r="B19" s="24"/>
      <c r="C19" s="24"/>
      <c r="D19" s="24">
        <v>133012</v>
      </c>
      <c r="E19" s="96" t="s">
        <v>88</v>
      </c>
      <c r="F19" s="60">
        <v>2994.95</v>
      </c>
      <c r="G19" s="65">
        <v>3565.58</v>
      </c>
      <c r="H19" s="60">
        <v>4000</v>
      </c>
      <c r="I19" s="60">
        <v>4000</v>
      </c>
      <c r="J19" s="60">
        <v>4000</v>
      </c>
      <c r="K19" s="60">
        <v>4000</v>
      </c>
      <c r="L19" s="60">
        <v>4000</v>
      </c>
      <c r="M19"/>
    </row>
    <row r="20" spans="1:13" ht="12.75" customHeight="1" hidden="1" outlineLevel="3">
      <c r="A20" s="24"/>
      <c r="B20" s="24"/>
      <c r="C20" s="24"/>
      <c r="D20" s="24">
        <v>133013</v>
      </c>
      <c r="E20" s="22" t="s">
        <v>116</v>
      </c>
      <c r="F20" s="60">
        <v>190139.33</v>
      </c>
      <c r="G20" s="65">
        <v>255471.91</v>
      </c>
      <c r="H20" s="60">
        <v>260000</v>
      </c>
      <c r="I20" s="60">
        <v>260000</v>
      </c>
      <c r="J20" s="60">
        <v>340000</v>
      </c>
      <c r="K20" s="60">
        <v>345000</v>
      </c>
      <c r="L20" s="60">
        <v>350000</v>
      </c>
      <c r="M20"/>
    </row>
    <row r="21" spans="1:13" ht="12.75" customHeight="1" hidden="1" outlineLevel="3">
      <c r="A21" s="24"/>
      <c r="B21" s="24"/>
      <c r="C21" s="24"/>
      <c r="D21" s="24">
        <v>133015</v>
      </c>
      <c r="E21" s="22" t="s">
        <v>274</v>
      </c>
      <c r="F21" s="60">
        <v>643792.1</v>
      </c>
      <c r="G21" s="65">
        <v>992163.16</v>
      </c>
      <c r="H21" s="65">
        <v>400000</v>
      </c>
      <c r="I21" s="65">
        <v>650000</v>
      </c>
      <c r="J21" s="60">
        <v>500000</v>
      </c>
      <c r="K21" s="60">
        <v>400000</v>
      </c>
      <c r="L21" s="60">
        <v>400000</v>
      </c>
      <c r="M21"/>
    </row>
    <row r="22" spans="1:13" ht="15.75" customHeight="1">
      <c r="A22" s="50">
        <v>200</v>
      </c>
      <c r="B22" s="50"/>
      <c r="C22" s="50"/>
      <c r="D22" s="50"/>
      <c r="E22" s="145" t="s">
        <v>117</v>
      </c>
      <c r="F22" s="64">
        <f aca="true" t="shared" si="16" ref="F22:L22">F23+F31+F49+F52</f>
        <v>336802.34</v>
      </c>
      <c r="G22" s="64">
        <f t="shared" si="16"/>
        <v>228252.47</v>
      </c>
      <c r="H22" s="64">
        <f t="shared" si="16"/>
        <v>239760</v>
      </c>
      <c r="I22" s="64">
        <f t="shared" si="16"/>
        <v>237460</v>
      </c>
      <c r="J22" s="64">
        <f t="shared" si="16"/>
        <v>272490</v>
      </c>
      <c r="K22" s="64">
        <f t="shared" si="16"/>
        <v>255990</v>
      </c>
      <c r="L22" s="64">
        <f t="shared" si="16"/>
        <v>256490</v>
      </c>
      <c r="M22" s="59"/>
    </row>
    <row r="23" spans="1:13" ht="12.75" customHeight="1" outlineLevel="1">
      <c r="A23" s="24"/>
      <c r="B23" s="24">
        <v>210</v>
      </c>
      <c r="C23" s="24"/>
      <c r="D23" s="24"/>
      <c r="E23" s="96" t="s">
        <v>119</v>
      </c>
      <c r="F23" s="60">
        <f aca="true" t="shared" si="17" ref="F23:H23">F24+F26</f>
        <v>61780.21</v>
      </c>
      <c r="G23" s="60">
        <f t="shared" si="17"/>
        <v>44449.72</v>
      </c>
      <c r="H23" s="60">
        <f t="shared" si="17"/>
        <v>45400</v>
      </c>
      <c r="I23" s="60">
        <f aca="true" t="shared" si="18" ref="I23">I24+I26</f>
        <v>36900</v>
      </c>
      <c r="J23" s="60">
        <f aca="true" t="shared" si="19" ref="J23">J24+J26</f>
        <v>50400</v>
      </c>
      <c r="K23" s="60">
        <f aca="true" t="shared" si="20" ref="K23:L23">K24+K26</f>
        <v>50400</v>
      </c>
      <c r="L23" s="60">
        <f t="shared" si="20"/>
        <v>50400</v>
      </c>
      <c r="M23"/>
    </row>
    <row r="24" spans="1:13" ht="12.75" customHeight="1" outlineLevel="2">
      <c r="A24" s="24"/>
      <c r="B24" s="24"/>
      <c r="C24" s="24">
        <v>211</v>
      </c>
      <c r="D24" s="24"/>
      <c r="E24" s="96" t="s">
        <v>118</v>
      </c>
      <c r="F24" s="60">
        <f aca="true" t="shared" si="21" ref="F24:L24">F25</f>
        <v>482.69</v>
      </c>
      <c r="G24" s="65">
        <f t="shared" si="21"/>
        <v>0</v>
      </c>
      <c r="H24" s="60">
        <f t="shared" si="21"/>
        <v>500</v>
      </c>
      <c r="I24" s="60">
        <f t="shared" si="21"/>
        <v>2000</v>
      </c>
      <c r="J24" s="60">
        <f t="shared" si="21"/>
        <v>500</v>
      </c>
      <c r="K24" s="60">
        <f t="shared" si="21"/>
        <v>500</v>
      </c>
      <c r="L24" s="60">
        <f t="shared" si="21"/>
        <v>500</v>
      </c>
      <c r="M24"/>
    </row>
    <row r="25" spans="1:13" ht="12.75" customHeight="1" hidden="1" outlineLevel="3">
      <c r="A25" s="24"/>
      <c r="B25" s="24"/>
      <c r="C25" s="24"/>
      <c r="D25" s="24">
        <v>211003</v>
      </c>
      <c r="E25" s="22" t="s">
        <v>120</v>
      </c>
      <c r="F25" s="62">
        <v>482.69</v>
      </c>
      <c r="G25" s="61">
        <v>0</v>
      </c>
      <c r="H25" s="62">
        <v>500</v>
      </c>
      <c r="I25" s="62">
        <v>2000</v>
      </c>
      <c r="J25" s="62">
        <v>500</v>
      </c>
      <c r="K25" s="62">
        <v>500</v>
      </c>
      <c r="L25" s="62">
        <v>500</v>
      </c>
      <c r="M25"/>
    </row>
    <row r="26" spans="1:13" ht="12.75" customHeight="1" outlineLevel="2" collapsed="1">
      <c r="A26" s="24"/>
      <c r="B26" s="24"/>
      <c r="C26" s="24">
        <v>212</v>
      </c>
      <c r="D26" s="24"/>
      <c r="E26" s="22" t="s">
        <v>121</v>
      </c>
      <c r="F26" s="62">
        <f>SUM(F27:F30)</f>
        <v>61297.52</v>
      </c>
      <c r="G26" s="62">
        <f aca="true" t="shared" si="22" ref="G26:J26">SUM(G27:G30)</f>
        <v>44449.72</v>
      </c>
      <c r="H26" s="62">
        <f aca="true" t="shared" si="23" ref="H26">SUM(H27:H30)</f>
        <v>44900</v>
      </c>
      <c r="I26" s="62">
        <f aca="true" t="shared" si="24" ref="I26">SUM(I27:I30)</f>
        <v>34900</v>
      </c>
      <c r="J26" s="62">
        <f t="shared" si="22"/>
        <v>49900</v>
      </c>
      <c r="K26" s="62">
        <f aca="true" t="shared" si="25" ref="K26:L26">SUM(K27:K30)</f>
        <v>49900</v>
      </c>
      <c r="L26" s="62">
        <f t="shared" si="25"/>
        <v>49900</v>
      </c>
      <c r="M26"/>
    </row>
    <row r="27" spans="1:13" ht="12.75" customHeight="1" hidden="1" outlineLevel="3">
      <c r="A27" s="24"/>
      <c r="B27" s="24"/>
      <c r="C27" s="24"/>
      <c r="D27" s="24">
        <v>212002</v>
      </c>
      <c r="E27" s="22" t="s">
        <v>122</v>
      </c>
      <c r="F27" s="62">
        <v>3530.46</v>
      </c>
      <c r="G27" s="61">
        <v>1928.99</v>
      </c>
      <c r="H27" s="62">
        <v>2000</v>
      </c>
      <c r="I27" s="62">
        <v>2000</v>
      </c>
      <c r="J27" s="62">
        <v>2000</v>
      </c>
      <c r="K27" s="62">
        <v>2000</v>
      </c>
      <c r="L27" s="62">
        <v>2000</v>
      </c>
      <c r="M27"/>
    </row>
    <row r="28" spans="1:13" ht="12.75" customHeight="1" hidden="1" outlineLevel="3">
      <c r="A28" s="24"/>
      <c r="B28" s="24"/>
      <c r="C28" s="24"/>
      <c r="D28" s="24">
        <v>212002</v>
      </c>
      <c r="E28" s="22" t="s">
        <v>255</v>
      </c>
      <c r="F28" s="62">
        <v>1620</v>
      </c>
      <c r="G28" s="62">
        <v>2250</v>
      </c>
      <c r="H28" s="62">
        <v>2000</v>
      </c>
      <c r="I28" s="62">
        <v>2000</v>
      </c>
      <c r="J28" s="62">
        <v>2000</v>
      </c>
      <c r="K28" s="62">
        <v>2000</v>
      </c>
      <c r="L28" s="62">
        <v>2000</v>
      </c>
      <c r="M28"/>
    </row>
    <row r="29" spans="1:21" ht="12.75" customHeight="1" hidden="1" outlineLevel="3">
      <c r="A29" s="24"/>
      <c r="B29" s="24"/>
      <c r="C29" s="24"/>
      <c r="D29" s="24">
        <v>212003</v>
      </c>
      <c r="E29" s="96" t="s">
        <v>123</v>
      </c>
      <c r="F29" s="60">
        <v>54888.72</v>
      </c>
      <c r="G29" s="60">
        <v>39270.73</v>
      </c>
      <c r="H29" s="60">
        <v>40000</v>
      </c>
      <c r="I29" s="60">
        <v>30000</v>
      </c>
      <c r="J29" s="60">
        <v>45000</v>
      </c>
      <c r="K29" s="60">
        <v>45000</v>
      </c>
      <c r="L29" s="60">
        <v>45000</v>
      </c>
      <c r="M29"/>
      <c r="S29" s="4"/>
      <c r="T29" s="4"/>
      <c r="U29" s="6"/>
    </row>
    <row r="30" spans="1:13" ht="12.75" customHeight="1" hidden="1" outlineLevel="3">
      <c r="A30" s="24"/>
      <c r="B30" s="24"/>
      <c r="C30" s="24"/>
      <c r="D30" s="24">
        <v>212004</v>
      </c>
      <c r="E30" s="96" t="s">
        <v>260</v>
      </c>
      <c r="F30" s="60">
        <v>1258.34</v>
      </c>
      <c r="G30" s="65">
        <v>1000</v>
      </c>
      <c r="H30" s="60">
        <v>900</v>
      </c>
      <c r="I30" s="60">
        <v>900</v>
      </c>
      <c r="J30" s="60">
        <v>900</v>
      </c>
      <c r="K30" s="60">
        <v>900</v>
      </c>
      <c r="L30" s="60">
        <v>900</v>
      </c>
      <c r="M30"/>
    </row>
    <row r="31" spans="1:13" ht="12.75" customHeight="1" outlineLevel="1">
      <c r="A31" s="24"/>
      <c r="B31" s="24">
        <v>220</v>
      </c>
      <c r="C31" s="24"/>
      <c r="D31" s="24"/>
      <c r="E31" s="96" t="s">
        <v>124</v>
      </c>
      <c r="F31" s="60">
        <f aca="true" t="shared" si="26" ref="F31:L31">F32+F34+F36+F47</f>
        <v>233512.2</v>
      </c>
      <c r="G31" s="60">
        <f t="shared" si="26"/>
        <v>154282.13</v>
      </c>
      <c r="H31" s="60">
        <f t="shared" si="26"/>
        <v>170420</v>
      </c>
      <c r="I31" s="60">
        <f t="shared" si="26"/>
        <v>176620</v>
      </c>
      <c r="J31" s="60">
        <f t="shared" si="26"/>
        <v>203020</v>
      </c>
      <c r="K31" s="60">
        <f t="shared" si="26"/>
        <v>186520</v>
      </c>
      <c r="L31" s="60">
        <f t="shared" si="26"/>
        <v>187020</v>
      </c>
      <c r="M31" s="143"/>
    </row>
    <row r="32" spans="1:13" ht="12.75" customHeight="1" outlineLevel="2">
      <c r="A32" s="24"/>
      <c r="B32" s="24"/>
      <c r="C32" s="24">
        <v>221</v>
      </c>
      <c r="D32" s="24"/>
      <c r="E32" s="96" t="s">
        <v>125</v>
      </c>
      <c r="F32" s="60">
        <f aca="true" t="shared" si="27" ref="F32:L32">SUM(F33:F33)</f>
        <v>27412.6</v>
      </c>
      <c r="G32" s="60">
        <f t="shared" si="27"/>
        <v>34277.7</v>
      </c>
      <c r="H32" s="60">
        <f t="shared" si="27"/>
        <v>35000</v>
      </c>
      <c r="I32" s="60">
        <f t="shared" si="27"/>
        <v>35000</v>
      </c>
      <c r="J32" s="60">
        <f t="shared" si="27"/>
        <v>35000</v>
      </c>
      <c r="K32" s="60">
        <f t="shared" si="27"/>
        <v>35000</v>
      </c>
      <c r="L32" s="60">
        <f t="shared" si="27"/>
        <v>35000</v>
      </c>
      <c r="M32" s="143"/>
    </row>
    <row r="33" spans="1:13" ht="12.75" customHeight="1" hidden="1" outlineLevel="3">
      <c r="A33" s="24"/>
      <c r="B33" s="24"/>
      <c r="C33" s="24"/>
      <c r="D33" s="24">
        <v>221004</v>
      </c>
      <c r="E33" s="96" t="s">
        <v>253</v>
      </c>
      <c r="F33" s="60">
        <v>27412.6</v>
      </c>
      <c r="G33" s="65">
        <v>34277.7</v>
      </c>
      <c r="H33" s="60">
        <v>35000</v>
      </c>
      <c r="I33" s="60">
        <v>35000</v>
      </c>
      <c r="J33" s="60">
        <v>35000</v>
      </c>
      <c r="K33" s="60">
        <v>35000</v>
      </c>
      <c r="L33" s="60">
        <v>35000</v>
      </c>
      <c r="M33" s="143"/>
    </row>
    <row r="34" spans="1:15" s="17" customFormat="1" ht="12.75" customHeight="1" outlineLevel="2" collapsed="1">
      <c r="A34" s="24"/>
      <c r="B34" s="24"/>
      <c r="C34" s="24">
        <v>222</v>
      </c>
      <c r="D34" s="24"/>
      <c r="E34" s="96" t="s">
        <v>126</v>
      </c>
      <c r="F34" s="65">
        <f aca="true" t="shared" si="28" ref="F34:L34">F35</f>
        <v>4532.07</v>
      </c>
      <c r="G34" s="65">
        <f t="shared" si="28"/>
        <v>2956.8</v>
      </c>
      <c r="H34" s="65">
        <f t="shared" si="28"/>
        <v>0</v>
      </c>
      <c r="I34" s="65">
        <f t="shared" si="28"/>
        <v>6000</v>
      </c>
      <c r="J34" s="65">
        <f t="shared" si="28"/>
        <v>0</v>
      </c>
      <c r="K34" s="65">
        <f t="shared" si="28"/>
        <v>0</v>
      </c>
      <c r="L34" s="65">
        <f t="shared" si="28"/>
        <v>0</v>
      </c>
      <c r="M34" s="143"/>
      <c r="N34" s="3"/>
      <c r="O34" s="3"/>
    </row>
    <row r="35" spans="1:13" ht="12.75" customHeight="1" hidden="1" outlineLevel="3">
      <c r="A35" s="24"/>
      <c r="B35" s="24"/>
      <c r="C35" s="24"/>
      <c r="D35" s="24">
        <v>222003</v>
      </c>
      <c r="E35" s="96" t="s">
        <v>31</v>
      </c>
      <c r="F35" s="60">
        <v>4532.07</v>
      </c>
      <c r="G35" s="65">
        <v>2956.8</v>
      </c>
      <c r="H35" s="60">
        <v>0</v>
      </c>
      <c r="I35" s="60">
        <v>6000</v>
      </c>
      <c r="J35" s="60">
        <v>0</v>
      </c>
      <c r="K35" s="60">
        <v>0</v>
      </c>
      <c r="L35" s="60">
        <v>0</v>
      </c>
      <c r="M35" s="143"/>
    </row>
    <row r="36" spans="1:13" ht="12.75" customHeight="1" outlineLevel="2" collapsed="1">
      <c r="A36" s="24"/>
      <c r="B36" s="24"/>
      <c r="C36" s="24">
        <v>223</v>
      </c>
      <c r="D36" s="24"/>
      <c r="E36" s="96" t="s">
        <v>127</v>
      </c>
      <c r="F36" s="60">
        <f aca="true" t="shared" si="29" ref="F36:L36">SUM(F37:F46)</f>
        <v>201567.53</v>
      </c>
      <c r="G36" s="60">
        <f t="shared" si="29"/>
        <v>117030.78</v>
      </c>
      <c r="H36" s="60">
        <f t="shared" si="29"/>
        <v>135400</v>
      </c>
      <c r="I36" s="60">
        <f t="shared" si="29"/>
        <v>135600</v>
      </c>
      <c r="J36" s="60">
        <f t="shared" si="29"/>
        <v>168000</v>
      </c>
      <c r="K36" s="60">
        <f t="shared" si="29"/>
        <v>151500</v>
      </c>
      <c r="L36" s="60">
        <f t="shared" si="29"/>
        <v>152000</v>
      </c>
      <c r="M36" s="143"/>
    </row>
    <row r="37" spans="1:13" ht="12.75" customHeight="1" hidden="1" outlineLevel="3">
      <c r="A37" s="24"/>
      <c r="B37" s="24"/>
      <c r="C37" s="24"/>
      <c r="D37" s="24">
        <v>223001</v>
      </c>
      <c r="E37" s="96" t="s">
        <v>256</v>
      </c>
      <c r="F37" s="60">
        <v>3911.5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143"/>
    </row>
    <row r="38" spans="1:13" ht="12.75" customHeight="1" hidden="1" outlineLevel="3">
      <c r="A38" s="24"/>
      <c r="B38" s="24"/>
      <c r="C38" s="24"/>
      <c r="D38" s="24">
        <v>223001</v>
      </c>
      <c r="E38" s="96" t="s">
        <v>128</v>
      </c>
      <c r="F38" s="60">
        <v>345</v>
      </c>
      <c r="G38" s="60">
        <v>348</v>
      </c>
      <c r="H38" s="60">
        <v>400</v>
      </c>
      <c r="I38" s="60">
        <v>600</v>
      </c>
      <c r="J38" s="60">
        <v>500</v>
      </c>
      <c r="K38" s="60">
        <v>500</v>
      </c>
      <c r="L38" s="60">
        <v>500</v>
      </c>
      <c r="M38" s="143"/>
    </row>
    <row r="39" spans="1:13" ht="12.75" customHeight="1" hidden="1" outlineLevel="3">
      <c r="A39" s="24"/>
      <c r="B39" s="24"/>
      <c r="C39" s="24"/>
      <c r="D39" s="24">
        <v>223001</v>
      </c>
      <c r="E39" s="96" t="s">
        <v>254</v>
      </c>
      <c r="F39" s="60">
        <v>23411.61</v>
      </c>
      <c r="G39" s="60">
        <v>9521.45</v>
      </c>
      <c r="H39" s="60">
        <v>15000</v>
      </c>
      <c r="I39" s="60">
        <v>15000</v>
      </c>
      <c r="J39" s="60">
        <v>15000</v>
      </c>
      <c r="K39" s="60">
        <v>16000</v>
      </c>
      <c r="L39" s="60">
        <v>16500</v>
      </c>
      <c r="M39" s="143"/>
    </row>
    <row r="40" spans="1:13" ht="12.75" customHeight="1" hidden="1" outlineLevel="3">
      <c r="A40" s="24"/>
      <c r="B40" s="24"/>
      <c r="C40" s="24"/>
      <c r="D40" s="24">
        <v>223001</v>
      </c>
      <c r="E40" s="96" t="s">
        <v>129</v>
      </c>
      <c r="F40" s="60">
        <f>1228+3798.38</f>
        <v>5026.38</v>
      </c>
      <c r="G40" s="60">
        <f>642+3339.33</f>
        <v>3981.33</v>
      </c>
      <c r="H40" s="60">
        <v>5000</v>
      </c>
      <c r="I40" s="60">
        <v>5000</v>
      </c>
      <c r="J40" s="60">
        <v>5000</v>
      </c>
      <c r="K40" s="60">
        <v>5000</v>
      </c>
      <c r="L40" s="60">
        <v>5000</v>
      </c>
      <c r="M40"/>
    </row>
    <row r="41" spans="1:13" ht="12.75" customHeight="1" hidden="1" outlineLevel="3">
      <c r="A41" s="24"/>
      <c r="B41" s="24"/>
      <c r="C41" s="24"/>
      <c r="D41" s="24">
        <v>223001</v>
      </c>
      <c r="E41" s="96" t="s">
        <v>347</v>
      </c>
      <c r="F41" s="65">
        <v>11098.76</v>
      </c>
      <c r="G41" s="65">
        <v>-34.42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/>
    </row>
    <row r="42" spans="1:13" ht="12.75" customHeight="1" hidden="1" outlineLevel="3">
      <c r="A42" s="24"/>
      <c r="B42" s="24"/>
      <c r="C42" s="24"/>
      <c r="D42" s="24">
        <v>223001</v>
      </c>
      <c r="E42" s="96" t="s">
        <v>348</v>
      </c>
      <c r="F42" s="65">
        <v>28366.84</v>
      </c>
      <c r="G42" s="65">
        <v>25506.93</v>
      </c>
      <c r="H42" s="65">
        <v>25000</v>
      </c>
      <c r="I42" s="65">
        <v>25000</v>
      </c>
      <c r="J42" s="65">
        <v>25000</v>
      </c>
      <c r="K42" s="65">
        <v>25000</v>
      </c>
      <c r="L42" s="65">
        <v>25000</v>
      </c>
      <c r="M42"/>
    </row>
    <row r="43" spans="1:13" ht="12.75" customHeight="1" hidden="1" outlineLevel="3">
      <c r="A43" s="24"/>
      <c r="B43" s="24"/>
      <c r="C43" s="24"/>
      <c r="D43" s="24">
        <v>223002</v>
      </c>
      <c r="E43" s="96" t="s">
        <v>257</v>
      </c>
      <c r="F43" s="60">
        <v>46640</v>
      </c>
      <c r="G43" s="65">
        <v>39975</v>
      </c>
      <c r="H43" s="65">
        <v>50000</v>
      </c>
      <c r="I43" s="65">
        <v>50000</v>
      </c>
      <c r="J43" s="65">
        <f>165*10*50</f>
        <v>82500</v>
      </c>
      <c r="K43" s="65">
        <v>65000</v>
      </c>
      <c r="L43" s="65">
        <v>65000</v>
      </c>
      <c r="M43"/>
    </row>
    <row r="44" spans="1:13" ht="12.75" customHeight="1" hidden="1" outlineLevel="3">
      <c r="A44" s="24"/>
      <c r="B44" s="24"/>
      <c r="C44" s="24"/>
      <c r="D44" s="24">
        <v>223003</v>
      </c>
      <c r="E44" s="96" t="s">
        <v>349</v>
      </c>
      <c r="F44" s="65">
        <v>24812.31</v>
      </c>
      <c r="G44" s="65">
        <v>-117.21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/>
    </row>
    <row r="45" spans="1:13" ht="12.75" customHeight="1" hidden="1" outlineLevel="3">
      <c r="A45" s="24"/>
      <c r="B45" s="24"/>
      <c r="C45" s="24"/>
      <c r="D45" s="24">
        <v>223003</v>
      </c>
      <c r="E45" s="96" t="s">
        <v>350</v>
      </c>
      <c r="F45" s="65">
        <v>57955.13</v>
      </c>
      <c r="G45" s="65">
        <v>37159.7</v>
      </c>
      <c r="H45" s="65">
        <v>40000</v>
      </c>
      <c r="I45" s="65">
        <v>40000</v>
      </c>
      <c r="J45" s="65">
        <v>40000</v>
      </c>
      <c r="K45" s="65">
        <v>40000</v>
      </c>
      <c r="L45" s="65">
        <v>40000</v>
      </c>
      <c r="M45"/>
    </row>
    <row r="46" spans="1:13" ht="12.75" customHeight="1" hidden="1" outlineLevel="3">
      <c r="A46" s="24"/>
      <c r="B46" s="24"/>
      <c r="C46" s="24"/>
      <c r="D46" s="24">
        <v>223004</v>
      </c>
      <c r="E46" s="96" t="s">
        <v>497</v>
      </c>
      <c r="F46" s="65">
        <v>0</v>
      </c>
      <c r="G46" s="65">
        <v>690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/>
    </row>
    <row r="47" spans="1:13" ht="12.75" customHeight="1" outlineLevel="2" collapsed="1">
      <c r="A47" s="24"/>
      <c r="B47" s="24"/>
      <c r="C47" s="24">
        <v>229</v>
      </c>
      <c r="D47" s="24"/>
      <c r="E47" s="96" t="s">
        <v>498</v>
      </c>
      <c r="F47" s="60">
        <f aca="true" t="shared" si="30" ref="F47:L47">F48</f>
        <v>0</v>
      </c>
      <c r="G47" s="60">
        <f t="shared" si="30"/>
        <v>16.85</v>
      </c>
      <c r="H47" s="60">
        <f t="shared" si="30"/>
        <v>20</v>
      </c>
      <c r="I47" s="60">
        <f t="shared" si="30"/>
        <v>20</v>
      </c>
      <c r="J47" s="60">
        <f t="shared" si="30"/>
        <v>20</v>
      </c>
      <c r="K47" s="60">
        <f t="shared" si="30"/>
        <v>20</v>
      </c>
      <c r="L47" s="60">
        <f t="shared" si="30"/>
        <v>20</v>
      </c>
      <c r="M47" s="143"/>
    </row>
    <row r="48" spans="1:13" ht="12.75" customHeight="1" hidden="1" outlineLevel="3">
      <c r="A48" s="24"/>
      <c r="B48" s="24"/>
      <c r="C48" s="24"/>
      <c r="D48" s="24">
        <v>229005</v>
      </c>
      <c r="E48" s="96" t="s">
        <v>499</v>
      </c>
      <c r="F48" s="65">
        <v>0</v>
      </c>
      <c r="G48" s="65">
        <v>16.85</v>
      </c>
      <c r="H48" s="65">
        <v>20</v>
      </c>
      <c r="I48" s="65">
        <v>20</v>
      </c>
      <c r="J48" s="65">
        <v>20</v>
      </c>
      <c r="K48" s="65">
        <v>20</v>
      </c>
      <c r="L48" s="65">
        <v>20</v>
      </c>
      <c r="M48"/>
    </row>
    <row r="49" spans="1:13" ht="12.75" customHeight="1" outlineLevel="1">
      <c r="A49" s="24"/>
      <c r="B49" s="24">
        <v>240</v>
      </c>
      <c r="C49" s="24"/>
      <c r="D49" s="24"/>
      <c r="E49" s="96" t="s">
        <v>130</v>
      </c>
      <c r="F49" s="65">
        <f aca="true" t="shared" si="31" ref="F49:H49">SUM(F50:F51)</f>
        <v>3669.4700000000003</v>
      </c>
      <c r="G49" s="65">
        <f t="shared" si="31"/>
        <v>452.09000000000003</v>
      </c>
      <c r="H49" s="65">
        <f t="shared" si="31"/>
        <v>120</v>
      </c>
      <c r="I49" s="65">
        <f aca="true" t="shared" si="32" ref="I49">SUM(I50:I51)</f>
        <v>120</v>
      </c>
      <c r="J49" s="65">
        <f aca="true" t="shared" si="33" ref="J49">SUM(J50:J51)</f>
        <v>70</v>
      </c>
      <c r="K49" s="65">
        <f aca="true" t="shared" si="34" ref="K49:L49">SUM(K50:K51)</f>
        <v>70</v>
      </c>
      <c r="L49" s="65">
        <f t="shared" si="34"/>
        <v>70</v>
      </c>
      <c r="M49"/>
    </row>
    <row r="50" spans="1:13" ht="12.75" customHeight="1" outlineLevel="2">
      <c r="A50" s="24"/>
      <c r="B50" s="24"/>
      <c r="C50" s="24">
        <v>243</v>
      </c>
      <c r="D50" s="24"/>
      <c r="E50" s="96" t="s">
        <v>397</v>
      </c>
      <c r="F50" s="65">
        <v>3657.67</v>
      </c>
      <c r="G50" s="65">
        <v>428.99</v>
      </c>
      <c r="H50" s="65">
        <v>100</v>
      </c>
      <c r="I50" s="65">
        <v>100</v>
      </c>
      <c r="J50" s="65">
        <v>50</v>
      </c>
      <c r="K50" s="65">
        <v>50</v>
      </c>
      <c r="L50" s="65">
        <v>50</v>
      </c>
      <c r="M50"/>
    </row>
    <row r="51" spans="1:13" ht="12.75" customHeight="1" outlineLevel="2">
      <c r="A51" s="24"/>
      <c r="B51" s="24"/>
      <c r="C51" s="24">
        <v>244</v>
      </c>
      <c r="D51" s="24"/>
      <c r="E51" s="96" t="s">
        <v>398</v>
      </c>
      <c r="F51" s="65">
        <v>11.8</v>
      </c>
      <c r="G51" s="65">
        <v>23.1</v>
      </c>
      <c r="H51" s="65">
        <v>20</v>
      </c>
      <c r="I51" s="65">
        <v>20</v>
      </c>
      <c r="J51" s="65">
        <v>20</v>
      </c>
      <c r="K51" s="65">
        <v>20</v>
      </c>
      <c r="L51" s="65">
        <v>20</v>
      </c>
      <c r="M51"/>
    </row>
    <row r="52" spans="1:13" ht="12.75" customHeight="1" outlineLevel="1">
      <c r="A52" s="24"/>
      <c r="B52" s="24">
        <v>290</v>
      </c>
      <c r="C52" s="24"/>
      <c r="D52" s="24"/>
      <c r="E52" s="96" t="s">
        <v>132</v>
      </c>
      <c r="F52" s="65">
        <f aca="true" t="shared" si="35" ref="F52:L52">F53</f>
        <v>37840.46</v>
      </c>
      <c r="G52" s="65">
        <f t="shared" si="35"/>
        <v>29068.530000000002</v>
      </c>
      <c r="H52" s="65">
        <f t="shared" si="35"/>
        <v>23820</v>
      </c>
      <c r="I52" s="65">
        <f t="shared" si="35"/>
        <v>23820</v>
      </c>
      <c r="J52" s="65">
        <f t="shared" si="35"/>
        <v>19000</v>
      </c>
      <c r="K52" s="65">
        <f t="shared" si="35"/>
        <v>19000</v>
      </c>
      <c r="L52" s="65">
        <f t="shared" si="35"/>
        <v>19000</v>
      </c>
      <c r="M52"/>
    </row>
    <row r="53" spans="1:13" ht="12.75" customHeight="1" outlineLevel="2">
      <c r="A53" s="24"/>
      <c r="B53" s="24"/>
      <c r="C53" s="24">
        <v>292</v>
      </c>
      <c r="D53" s="24"/>
      <c r="E53" s="96" t="s">
        <v>129</v>
      </c>
      <c r="F53" s="65">
        <f aca="true" t="shared" si="36" ref="F53:H53">SUM(F54:F57)</f>
        <v>37840.46</v>
      </c>
      <c r="G53" s="65">
        <f t="shared" si="36"/>
        <v>29068.530000000002</v>
      </c>
      <c r="H53" s="65">
        <f t="shared" si="36"/>
        <v>23820</v>
      </c>
      <c r="I53" s="65">
        <f aca="true" t="shared" si="37" ref="I53">SUM(I54:I57)</f>
        <v>23820</v>
      </c>
      <c r="J53" s="65">
        <f aca="true" t="shared" si="38" ref="J53">SUM(J54:J57)</f>
        <v>19000</v>
      </c>
      <c r="K53" s="65">
        <f aca="true" t="shared" si="39" ref="K53:L53">SUM(K54:K57)</f>
        <v>19000</v>
      </c>
      <c r="L53" s="65">
        <f t="shared" si="39"/>
        <v>19000</v>
      </c>
      <c r="M53"/>
    </row>
    <row r="54" spans="1:13" ht="12.75" customHeight="1" hidden="1" outlineLevel="3">
      <c r="A54" s="24"/>
      <c r="B54" s="24"/>
      <c r="C54" s="24"/>
      <c r="D54" s="24">
        <v>292008</v>
      </c>
      <c r="E54" s="96" t="s">
        <v>90</v>
      </c>
      <c r="F54" s="60">
        <v>14811.17</v>
      </c>
      <c r="G54" s="65">
        <v>18199.82</v>
      </c>
      <c r="H54" s="65">
        <v>18000</v>
      </c>
      <c r="I54" s="65">
        <v>18000</v>
      </c>
      <c r="J54" s="65">
        <v>18000</v>
      </c>
      <c r="K54" s="65">
        <v>18000</v>
      </c>
      <c r="L54" s="65">
        <v>18000</v>
      </c>
      <c r="M54"/>
    </row>
    <row r="55" spans="1:13" ht="12.75" customHeight="1" hidden="1" outlineLevel="3">
      <c r="A55" s="24"/>
      <c r="B55" s="24"/>
      <c r="C55" s="24"/>
      <c r="D55" s="24">
        <v>292012</v>
      </c>
      <c r="E55" s="96" t="s">
        <v>259</v>
      </c>
      <c r="F55" s="60">
        <v>21744.29</v>
      </c>
      <c r="G55" s="65">
        <v>9671.08</v>
      </c>
      <c r="H55" s="65">
        <v>4820</v>
      </c>
      <c r="I55" s="65">
        <v>4820</v>
      </c>
      <c r="J55" s="65">
        <v>0</v>
      </c>
      <c r="K55" s="65">
        <v>0</v>
      </c>
      <c r="L55" s="65">
        <v>0</v>
      </c>
      <c r="M55"/>
    </row>
    <row r="56" spans="1:13" ht="12.75" customHeight="1" hidden="1" outlineLevel="3">
      <c r="A56" s="24"/>
      <c r="B56" s="24"/>
      <c r="C56" s="24"/>
      <c r="D56" s="24">
        <v>292017</v>
      </c>
      <c r="E56" s="96" t="s">
        <v>54</v>
      </c>
      <c r="F56" s="60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/>
    </row>
    <row r="57" spans="1:13" ht="12.75" customHeight="1" hidden="1" outlineLevel="3">
      <c r="A57" s="24"/>
      <c r="B57" s="24"/>
      <c r="C57" s="24"/>
      <c r="D57" s="24">
        <v>292027</v>
      </c>
      <c r="E57" s="22" t="s">
        <v>133</v>
      </c>
      <c r="F57" s="62">
        <v>1285</v>
      </c>
      <c r="G57" s="61">
        <v>1197.63</v>
      </c>
      <c r="H57" s="61">
        <v>1000</v>
      </c>
      <c r="I57" s="61">
        <v>1000</v>
      </c>
      <c r="J57" s="61">
        <v>1000</v>
      </c>
      <c r="K57" s="61">
        <v>1000</v>
      </c>
      <c r="L57" s="61">
        <v>1000</v>
      </c>
      <c r="M57"/>
    </row>
    <row r="58" spans="1:13" ht="12.75" customHeight="1">
      <c r="A58" s="50">
        <v>300</v>
      </c>
      <c r="B58" s="50"/>
      <c r="C58" s="50"/>
      <c r="D58" s="50"/>
      <c r="E58" s="95" t="s">
        <v>134</v>
      </c>
      <c r="F58" s="66">
        <f aca="true" t="shared" si="40" ref="F58:L58">F59</f>
        <v>812695.56</v>
      </c>
      <c r="G58" s="63">
        <f t="shared" si="40"/>
        <v>1123103.55</v>
      </c>
      <c r="H58" s="63">
        <f t="shared" si="40"/>
        <v>1170300</v>
      </c>
      <c r="I58" s="63">
        <f t="shared" si="40"/>
        <v>1323090</v>
      </c>
      <c r="J58" s="63">
        <f t="shared" si="40"/>
        <v>1168950</v>
      </c>
      <c r="K58" s="63">
        <f t="shared" si="40"/>
        <v>1269450</v>
      </c>
      <c r="L58" s="63">
        <f t="shared" si="40"/>
        <v>1269450</v>
      </c>
      <c r="M58"/>
    </row>
    <row r="59" spans="1:13" ht="12.75" customHeight="1" outlineLevel="1">
      <c r="A59" s="24"/>
      <c r="B59" s="24">
        <v>310</v>
      </c>
      <c r="C59" s="24"/>
      <c r="D59" s="24"/>
      <c r="E59" s="22" t="s">
        <v>135</v>
      </c>
      <c r="F59" s="62">
        <f aca="true" t="shared" si="41" ref="F59:H59">F60+F61</f>
        <v>812695.56</v>
      </c>
      <c r="G59" s="61">
        <f t="shared" si="41"/>
        <v>1123103.55</v>
      </c>
      <c r="H59" s="61">
        <f t="shared" si="41"/>
        <v>1170300</v>
      </c>
      <c r="I59" s="61">
        <f aca="true" t="shared" si="42" ref="I59">I60+I61</f>
        <v>1323090</v>
      </c>
      <c r="J59" s="61">
        <f aca="true" t="shared" si="43" ref="J59">J60+J61</f>
        <v>1168950</v>
      </c>
      <c r="K59" s="61">
        <f aca="true" t="shared" si="44" ref="K59:L59">K60+K61</f>
        <v>1269450</v>
      </c>
      <c r="L59" s="61">
        <f t="shared" si="44"/>
        <v>1269450</v>
      </c>
      <c r="M59"/>
    </row>
    <row r="60" spans="1:14" ht="12.75" customHeight="1" outlineLevel="2">
      <c r="A60" s="24"/>
      <c r="B60" s="24"/>
      <c r="C60" s="24">
        <v>311</v>
      </c>
      <c r="D60" s="24"/>
      <c r="E60" s="111" t="s">
        <v>248</v>
      </c>
      <c r="F60" s="60">
        <v>100</v>
      </c>
      <c r="G60" s="65">
        <v>1400</v>
      </c>
      <c r="H60" s="65">
        <v>3000</v>
      </c>
      <c r="I60" s="65">
        <v>5000</v>
      </c>
      <c r="J60" s="65">
        <v>3000</v>
      </c>
      <c r="K60" s="65">
        <v>3000</v>
      </c>
      <c r="L60" s="65">
        <v>3000</v>
      </c>
      <c r="M60"/>
      <c r="N60" s="4"/>
    </row>
    <row r="61" spans="1:14" ht="12.75" customHeight="1" outlineLevel="2">
      <c r="A61" s="24"/>
      <c r="B61" s="24"/>
      <c r="C61" s="24">
        <v>312</v>
      </c>
      <c r="D61" s="24"/>
      <c r="E61" s="111" t="s">
        <v>136</v>
      </c>
      <c r="F61" s="60">
        <f aca="true" t="shared" si="45" ref="F61:L61">SUM(F62:F77)</f>
        <v>812595.56</v>
      </c>
      <c r="G61" s="65">
        <f t="shared" si="45"/>
        <v>1121703.55</v>
      </c>
      <c r="H61" s="65">
        <f t="shared" si="45"/>
        <v>1167300</v>
      </c>
      <c r="I61" s="65">
        <f t="shared" si="45"/>
        <v>1318090</v>
      </c>
      <c r="J61" s="65">
        <f t="shared" si="45"/>
        <v>1165950</v>
      </c>
      <c r="K61" s="65">
        <f t="shared" si="45"/>
        <v>1266450</v>
      </c>
      <c r="L61" s="65">
        <f t="shared" si="45"/>
        <v>1266450</v>
      </c>
      <c r="M61"/>
      <c r="N61" s="4"/>
    </row>
    <row r="62" spans="1:13" ht="12.75" customHeight="1" hidden="1" outlineLevel="3">
      <c r="A62" s="24"/>
      <c r="B62" s="24"/>
      <c r="C62" s="24"/>
      <c r="D62" s="24">
        <v>312001</v>
      </c>
      <c r="E62" s="96" t="s">
        <v>430</v>
      </c>
      <c r="F62" s="60">
        <v>61580.4</v>
      </c>
      <c r="G62" s="65">
        <v>79377.6</v>
      </c>
      <c r="H62" s="65">
        <v>100000</v>
      </c>
      <c r="I62" s="65">
        <v>100000</v>
      </c>
      <c r="J62" s="65">
        <v>20000</v>
      </c>
      <c r="K62" s="65">
        <v>20000</v>
      </c>
      <c r="L62" s="65">
        <v>20000</v>
      </c>
      <c r="M62"/>
    </row>
    <row r="63" spans="1:13" ht="12.75" customHeight="1" hidden="1" outlineLevel="3">
      <c r="A63" s="24"/>
      <c r="B63" s="24"/>
      <c r="C63" s="24"/>
      <c r="D63" s="24">
        <v>312001</v>
      </c>
      <c r="E63" s="96" t="s">
        <v>500</v>
      </c>
      <c r="F63" s="60">
        <v>0</v>
      </c>
      <c r="G63" s="65">
        <v>399.2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/>
    </row>
    <row r="64" spans="1:13" ht="12.75" customHeight="1" hidden="1" outlineLevel="3">
      <c r="A64" s="24"/>
      <c r="B64" s="24"/>
      <c r="C64" s="24"/>
      <c r="D64" s="24">
        <v>312001</v>
      </c>
      <c r="E64" s="96" t="s">
        <v>501</v>
      </c>
      <c r="F64" s="60">
        <v>0</v>
      </c>
      <c r="G64" s="65">
        <v>3929.1</v>
      </c>
      <c r="H64" s="65">
        <v>4000</v>
      </c>
      <c r="I64" s="65">
        <v>10000</v>
      </c>
      <c r="J64" s="65">
        <v>0</v>
      </c>
      <c r="K64" s="65">
        <v>0</v>
      </c>
      <c r="L64" s="65">
        <v>0</v>
      </c>
      <c r="M64"/>
    </row>
    <row r="65" spans="1:13" ht="12.75" customHeight="1" hidden="1" outlineLevel="3">
      <c r="A65" s="24"/>
      <c r="B65" s="24"/>
      <c r="C65" s="24"/>
      <c r="D65" s="24">
        <v>312001</v>
      </c>
      <c r="E65" s="96" t="s">
        <v>502</v>
      </c>
      <c r="F65" s="60">
        <v>0</v>
      </c>
      <c r="G65" s="65">
        <v>63267.51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/>
    </row>
    <row r="66" spans="1:13" ht="12.75" customHeight="1" hidden="1" outlineLevel="3">
      <c r="A66" s="24"/>
      <c r="B66" s="24"/>
      <c r="C66" s="24"/>
      <c r="D66" s="24">
        <v>312001</v>
      </c>
      <c r="E66" s="96" t="s">
        <v>503</v>
      </c>
      <c r="F66" s="60">
        <v>0</v>
      </c>
      <c r="G66" s="65">
        <v>5500</v>
      </c>
      <c r="H66" s="65">
        <v>20000</v>
      </c>
      <c r="I66" s="65">
        <v>151625</v>
      </c>
      <c r="J66" s="65">
        <v>0</v>
      </c>
      <c r="K66" s="65">
        <v>0</v>
      </c>
      <c r="L66" s="65">
        <v>0</v>
      </c>
      <c r="M66"/>
    </row>
    <row r="67" spans="1:13" ht="12.75" customHeight="1" hidden="1" outlineLevel="3">
      <c r="A67" s="24"/>
      <c r="B67" s="24"/>
      <c r="C67" s="24"/>
      <c r="D67" s="24">
        <v>312001</v>
      </c>
      <c r="E67" s="96" t="s">
        <v>507</v>
      </c>
      <c r="F67" s="60">
        <v>0</v>
      </c>
      <c r="G67" s="65">
        <v>1000</v>
      </c>
      <c r="H67" s="65">
        <v>1000</v>
      </c>
      <c r="I67" s="65">
        <v>1000</v>
      </c>
      <c r="J67" s="65">
        <v>1000</v>
      </c>
      <c r="K67" s="65">
        <v>1000</v>
      </c>
      <c r="L67" s="65">
        <v>1000</v>
      </c>
      <c r="M67"/>
    </row>
    <row r="68" spans="1:13" ht="12.75" customHeight="1" hidden="1" outlineLevel="3">
      <c r="A68" s="24"/>
      <c r="B68" s="24"/>
      <c r="C68" s="24"/>
      <c r="D68" s="24">
        <v>312002</v>
      </c>
      <c r="E68" s="96" t="s">
        <v>504</v>
      </c>
      <c r="F68" s="60">
        <v>0</v>
      </c>
      <c r="G68" s="65">
        <v>8992.84</v>
      </c>
      <c r="H68" s="65">
        <v>0</v>
      </c>
      <c r="I68" s="65">
        <v>13165</v>
      </c>
      <c r="J68" s="65">
        <v>0</v>
      </c>
      <c r="K68" s="65">
        <v>0</v>
      </c>
      <c r="L68" s="65">
        <v>0</v>
      </c>
      <c r="M68"/>
    </row>
    <row r="69" spans="1:13" ht="12.75" customHeight="1" hidden="1" outlineLevel="3">
      <c r="A69" s="24"/>
      <c r="B69" s="24"/>
      <c r="C69" s="24"/>
      <c r="D69" s="24">
        <v>312008</v>
      </c>
      <c r="E69" s="96" t="s">
        <v>505</v>
      </c>
      <c r="F69" s="60">
        <v>0</v>
      </c>
      <c r="G69" s="65">
        <v>1500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/>
    </row>
    <row r="70" spans="1:13" ht="12.75" customHeight="1" hidden="1" outlineLevel="3">
      <c r="A70" s="24"/>
      <c r="B70" s="24"/>
      <c r="C70" s="24"/>
      <c r="D70" s="24">
        <v>312012</v>
      </c>
      <c r="E70" s="96" t="s">
        <v>261</v>
      </c>
      <c r="F70" s="60">
        <v>5437.28</v>
      </c>
      <c r="G70" s="60">
        <v>6491.89</v>
      </c>
      <c r="H70" s="60">
        <v>6580</v>
      </c>
      <c r="I70" s="60">
        <v>6580</v>
      </c>
      <c r="J70" s="60">
        <v>6580</v>
      </c>
      <c r="K70" s="60">
        <v>6580</v>
      </c>
      <c r="L70" s="60">
        <v>6580</v>
      </c>
      <c r="M70"/>
    </row>
    <row r="71" spans="1:13" ht="12.75" customHeight="1" hidden="1" outlineLevel="3">
      <c r="A71" s="24"/>
      <c r="B71" s="24"/>
      <c r="C71" s="24"/>
      <c r="D71" s="24">
        <v>312012</v>
      </c>
      <c r="E71" s="96" t="s">
        <v>34</v>
      </c>
      <c r="F71" s="65">
        <v>715741</v>
      </c>
      <c r="G71" s="60">
        <v>909704</v>
      </c>
      <c r="H71" s="60">
        <v>1000000</v>
      </c>
      <c r="I71" s="60">
        <v>1000000</v>
      </c>
      <c r="J71" s="60">
        <v>1100000</v>
      </c>
      <c r="K71" s="60">
        <v>1200000</v>
      </c>
      <c r="L71" s="60">
        <v>1200000</v>
      </c>
      <c r="M71"/>
    </row>
    <row r="72" spans="1:13" ht="12.75" customHeight="1" hidden="1" outlineLevel="3">
      <c r="A72" s="24"/>
      <c r="B72" s="24"/>
      <c r="C72" s="24"/>
      <c r="D72" s="24">
        <v>312012</v>
      </c>
      <c r="E72" s="96" t="s">
        <v>291</v>
      </c>
      <c r="F72" s="60">
        <v>2442.3</v>
      </c>
      <c r="G72" s="60">
        <v>2249.67</v>
      </c>
      <c r="H72" s="60">
        <v>2300</v>
      </c>
      <c r="I72" s="60">
        <v>2300</v>
      </c>
      <c r="J72" s="60">
        <v>2300</v>
      </c>
      <c r="K72" s="60">
        <v>2300</v>
      </c>
      <c r="L72" s="60">
        <v>2300</v>
      </c>
      <c r="M72"/>
    </row>
    <row r="73" spans="1:13" ht="12.75" customHeight="1" hidden="1" outlineLevel="3">
      <c r="A73" s="24"/>
      <c r="B73" s="24"/>
      <c r="C73" s="24"/>
      <c r="D73" s="24">
        <v>312012</v>
      </c>
      <c r="E73" s="96" t="s">
        <v>32</v>
      </c>
      <c r="F73" s="65">
        <v>11033</v>
      </c>
      <c r="G73" s="65">
        <v>10330</v>
      </c>
      <c r="H73" s="65">
        <v>11000</v>
      </c>
      <c r="I73" s="65">
        <v>11000</v>
      </c>
      <c r="J73" s="65">
        <v>20000</v>
      </c>
      <c r="K73" s="65">
        <v>20000</v>
      </c>
      <c r="L73" s="65">
        <v>20000</v>
      </c>
      <c r="M73"/>
    </row>
    <row r="74" spans="1:13" ht="12.75" customHeight="1" hidden="1" outlineLevel="3">
      <c r="A74" s="24"/>
      <c r="B74" s="24"/>
      <c r="C74" s="24"/>
      <c r="D74" s="24">
        <v>312012</v>
      </c>
      <c r="E74" s="96" t="s">
        <v>35</v>
      </c>
      <c r="F74" s="65">
        <v>11814</v>
      </c>
      <c r="G74" s="60">
        <v>13101</v>
      </c>
      <c r="H74" s="60">
        <v>14000</v>
      </c>
      <c r="I74" s="60">
        <v>14000</v>
      </c>
      <c r="J74" s="60">
        <v>14500</v>
      </c>
      <c r="K74" s="60">
        <v>15000</v>
      </c>
      <c r="L74" s="60">
        <v>15000</v>
      </c>
      <c r="M74"/>
    </row>
    <row r="75" spans="1:13" ht="12.75" customHeight="1" hidden="1" outlineLevel="3">
      <c r="A75" s="24"/>
      <c r="B75" s="24"/>
      <c r="C75" s="24"/>
      <c r="D75" s="24">
        <v>312012</v>
      </c>
      <c r="E75" s="96" t="s">
        <v>33</v>
      </c>
      <c r="F75" s="60">
        <v>376.72</v>
      </c>
      <c r="G75" s="60">
        <v>410.31</v>
      </c>
      <c r="H75" s="60">
        <v>420</v>
      </c>
      <c r="I75" s="60">
        <v>420</v>
      </c>
      <c r="J75" s="60">
        <v>420</v>
      </c>
      <c r="K75" s="60">
        <v>420</v>
      </c>
      <c r="L75" s="60">
        <v>420</v>
      </c>
      <c r="M75"/>
    </row>
    <row r="76" spans="1:13" ht="12.75" customHeight="1" hidden="1" outlineLevel="3">
      <c r="A76" s="24"/>
      <c r="B76" s="24"/>
      <c r="C76" s="24"/>
      <c r="D76" s="24">
        <v>312012</v>
      </c>
      <c r="E76" s="96" t="s">
        <v>91</v>
      </c>
      <c r="F76" s="60">
        <v>4170.86</v>
      </c>
      <c r="G76" s="60">
        <v>2266.43</v>
      </c>
      <c r="H76" s="60">
        <v>0</v>
      </c>
      <c r="I76" s="60">
        <v>0</v>
      </c>
      <c r="J76" s="60">
        <v>1150</v>
      </c>
      <c r="K76" s="60">
        <v>1150</v>
      </c>
      <c r="L76" s="60">
        <v>1150</v>
      </c>
      <c r="M76"/>
    </row>
    <row r="77" spans="1:13" ht="12.75" customHeight="1" hidden="1" outlineLevel="3">
      <c r="A77" s="24"/>
      <c r="B77" s="24"/>
      <c r="C77" s="24"/>
      <c r="D77" s="24">
        <v>312012</v>
      </c>
      <c r="E77" s="96" t="s">
        <v>506</v>
      </c>
      <c r="F77" s="60">
        <v>0</v>
      </c>
      <c r="G77" s="60">
        <v>13184</v>
      </c>
      <c r="H77" s="60">
        <v>8000</v>
      </c>
      <c r="I77" s="60">
        <v>8000</v>
      </c>
      <c r="J77" s="60">
        <v>0</v>
      </c>
      <c r="K77" s="60">
        <v>0</v>
      </c>
      <c r="L77" s="60">
        <v>0</v>
      </c>
      <c r="M77"/>
    </row>
    <row r="78" spans="1:13" ht="12.75" customHeight="1">
      <c r="A78" s="14"/>
      <c r="B78" s="14"/>
      <c r="C78" s="14"/>
      <c r="D78" s="41"/>
      <c r="E78" s="42"/>
      <c r="F78" s="67"/>
      <c r="G78" s="67"/>
      <c r="H78" s="67"/>
      <c r="I78" s="67"/>
      <c r="J78" s="67"/>
      <c r="K78" s="67"/>
      <c r="L78" s="67"/>
      <c r="M78"/>
    </row>
    <row r="79" spans="1:13" ht="15.75" customHeight="1">
      <c r="A79" s="165" t="s">
        <v>6</v>
      </c>
      <c r="B79" s="165"/>
      <c r="C79" s="165"/>
      <c r="D79" s="165"/>
      <c r="E79" s="165"/>
      <c r="F79" s="68">
        <f aca="true" t="shared" si="46" ref="F79:L79">F5+F22+F58</f>
        <v>3944623.72</v>
      </c>
      <c r="G79" s="68">
        <f t="shared" si="46"/>
        <v>4671534.840000001</v>
      </c>
      <c r="H79" s="68">
        <f t="shared" si="46"/>
        <v>4486620</v>
      </c>
      <c r="I79" s="68">
        <f t="shared" si="46"/>
        <v>4957140</v>
      </c>
      <c r="J79" s="68">
        <f t="shared" si="46"/>
        <v>4966530</v>
      </c>
      <c r="K79" s="68">
        <f t="shared" si="46"/>
        <v>5061030</v>
      </c>
      <c r="L79" s="68">
        <f t="shared" si="46"/>
        <v>5172030</v>
      </c>
      <c r="M79"/>
    </row>
    <row r="80" spans="1:13" ht="12.75">
      <c r="A80" s="14"/>
      <c r="B80" s="14"/>
      <c r="C80" s="14"/>
      <c r="D80" s="41"/>
      <c r="E80" s="42"/>
      <c r="F80" s="42"/>
      <c r="G80" s="42"/>
      <c r="H80" s="42"/>
      <c r="I80" s="42"/>
      <c r="J80" s="42"/>
      <c r="K80" s="42"/>
      <c r="L80" s="42"/>
      <c r="M80"/>
    </row>
    <row r="81" spans="1:13" ht="30" customHeight="1">
      <c r="A81" s="166" t="s">
        <v>62</v>
      </c>
      <c r="B81" s="166"/>
      <c r="C81" s="166"/>
      <c r="D81" s="166"/>
      <c r="E81" s="166"/>
      <c r="F81" s="49" t="s">
        <v>495</v>
      </c>
      <c r="G81" s="49" t="s">
        <v>557</v>
      </c>
      <c r="H81" s="49" t="s">
        <v>558</v>
      </c>
      <c r="I81" s="49" t="s">
        <v>558</v>
      </c>
      <c r="J81" s="49" t="s">
        <v>484</v>
      </c>
      <c r="K81" s="49" t="s">
        <v>496</v>
      </c>
      <c r="L81" s="49" t="s">
        <v>560</v>
      </c>
      <c r="M81"/>
    </row>
    <row r="82" spans="1:13" s="57" customFormat="1" ht="15.75" customHeight="1">
      <c r="A82" s="51">
        <v>200</v>
      </c>
      <c r="B82" s="51"/>
      <c r="C82" s="51"/>
      <c r="D82" s="51"/>
      <c r="E82" s="94" t="s">
        <v>117</v>
      </c>
      <c r="F82" s="66">
        <f aca="true" t="shared" si="47" ref="F82:L85">F83</f>
        <v>11790</v>
      </c>
      <c r="G82" s="66">
        <f t="shared" si="47"/>
        <v>0</v>
      </c>
      <c r="H82" s="66">
        <f t="shared" si="47"/>
        <v>1000</v>
      </c>
      <c r="I82" s="66">
        <f t="shared" si="47"/>
        <v>1000</v>
      </c>
      <c r="J82" s="66">
        <f t="shared" si="47"/>
        <v>1000</v>
      </c>
      <c r="K82" s="66">
        <f t="shared" si="47"/>
        <v>1000</v>
      </c>
      <c r="L82" s="66">
        <f t="shared" si="47"/>
        <v>1000</v>
      </c>
      <c r="M82" s="58"/>
    </row>
    <row r="83" spans="1:13" ht="12.75" customHeight="1" outlineLevel="1">
      <c r="A83" s="29"/>
      <c r="B83" s="29">
        <v>230</v>
      </c>
      <c r="C83" s="29"/>
      <c r="D83" s="29"/>
      <c r="E83" s="37" t="s">
        <v>138</v>
      </c>
      <c r="F83" s="62">
        <f aca="true" t="shared" si="48" ref="F83:H83">F84+F85</f>
        <v>11790</v>
      </c>
      <c r="G83" s="62">
        <f t="shared" si="48"/>
        <v>0</v>
      </c>
      <c r="H83" s="62">
        <f t="shared" si="48"/>
        <v>1000</v>
      </c>
      <c r="I83" s="62">
        <f aca="true" t="shared" si="49" ref="I83">I84+I85</f>
        <v>1000</v>
      </c>
      <c r="J83" s="62">
        <f aca="true" t="shared" si="50" ref="J83">J84+J85</f>
        <v>1000</v>
      </c>
      <c r="K83" s="62">
        <f aca="true" t="shared" si="51" ref="K83:L83">K84+K85</f>
        <v>1000</v>
      </c>
      <c r="L83" s="62">
        <f t="shared" si="51"/>
        <v>1000</v>
      </c>
      <c r="M83"/>
    </row>
    <row r="84" spans="1:13" ht="12.75" customHeight="1" outlineLevel="2">
      <c r="A84" s="29"/>
      <c r="B84" s="29"/>
      <c r="C84" s="29">
        <v>231</v>
      </c>
      <c r="D84" s="29"/>
      <c r="E84" s="37" t="s">
        <v>410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/>
    </row>
    <row r="85" spans="1:13" ht="12.75" customHeight="1" outlineLevel="2">
      <c r="A85" s="29"/>
      <c r="B85" s="29"/>
      <c r="C85" s="29">
        <v>233</v>
      </c>
      <c r="D85" s="29"/>
      <c r="E85" s="37" t="s">
        <v>139</v>
      </c>
      <c r="F85" s="62">
        <f t="shared" si="47"/>
        <v>11790</v>
      </c>
      <c r="G85" s="62">
        <f t="shared" si="47"/>
        <v>0</v>
      </c>
      <c r="H85" s="62">
        <f t="shared" si="47"/>
        <v>1000</v>
      </c>
      <c r="I85" s="62">
        <f t="shared" si="47"/>
        <v>1000</v>
      </c>
      <c r="J85" s="62">
        <f t="shared" si="47"/>
        <v>1000</v>
      </c>
      <c r="K85" s="62">
        <f t="shared" si="47"/>
        <v>1000</v>
      </c>
      <c r="L85" s="62">
        <f t="shared" si="47"/>
        <v>1000</v>
      </c>
      <c r="M85"/>
    </row>
    <row r="86" spans="1:13" ht="12.75" customHeight="1" hidden="1" outlineLevel="3">
      <c r="A86" s="29"/>
      <c r="B86" s="29"/>
      <c r="C86" s="29"/>
      <c r="D86" s="29">
        <v>233001</v>
      </c>
      <c r="E86" s="92" t="s">
        <v>137</v>
      </c>
      <c r="F86" s="60">
        <v>11790</v>
      </c>
      <c r="G86" s="65">
        <v>0</v>
      </c>
      <c r="H86" s="60">
        <v>1000</v>
      </c>
      <c r="I86" s="60">
        <v>1000</v>
      </c>
      <c r="J86" s="60">
        <v>1000</v>
      </c>
      <c r="K86" s="60">
        <v>1000</v>
      </c>
      <c r="L86" s="60">
        <v>1000</v>
      </c>
      <c r="M86"/>
    </row>
    <row r="87" spans="1:13" s="57" customFormat="1" ht="15.75" customHeight="1">
      <c r="A87" s="50">
        <v>300</v>
      </c>
      <c r="B87" s="50"/>
      <c r="C87" s="50"/>
      <c r="D87" s="50"/>
      <c r="E87" s="91" t="s">
        <v>134</v>
      </c>
      <c r="F87" s="63">
        <f aca="true" t="shared" si="52" ref="F87:L87">F88</f>
        <v>228500</v>
      </c>
      <c r="G87" s="63">
        <f t="shared" si="52"/>
        <v>32700</v>
      </c>
      <c r="H87" s="63">
        <f t="shared" si="52"/>
        <v>0</v>
      </c>
      <c r="I87" s="63">
        <f t="shared" si="52"/>
        <v>17300</v>
      </c>
      <c r="J87" s="63">
        <f t="shared" si="52"/>
        <v>0</v>
      </c>
      <c r="K87" s="63">
        <f t="shared" si="52"/>
        <v>0</v>
      </c>
      <c r="L87" s="63">
        <f t="shared" si="52"/>
        <v>0</v>
      </c>
      <c r="M87" s="58"/>
    </row>
    <row r="88" spans="1:13" ht="12.75" customHeight="1" outlineLevel="1">
      <c r="A88" s="24"/>
      <c r="B88" s="24">
        <v>320</v>
      </c>
      <c r="C88" s="24"/>
      <c r="D88" s="45"/>
      <c r="E88" s="97" t="s">
        <v>140</v>
      </c>
      <c r="F88" s="65">
        <f aca="true" t="shared" si="53" ref="F88:H88">F89+F90</f>
        <v>228500</v>
      </c>
      <c r="G88" s="65">
        <f t="shared" si="53"/>
        <v>32700</v>
      </c>
      <c r="H88" s="65">
        <f t="shared" si="53"/>
        <v>0</v>
      </c>
      <c r="I88" s="65">
        <f aca="true" t="shared" si="54" ref="I88">I89+I90</f>
        <v>17300</v>
      </c>
      <c r="J88" s="65">
        <f aca="true" t="shared" si="55" ref="J88">J89+J90</f>
        <v>0</v>
      </c>
      <c r="K88" s="65">
        <f aca="true" t="shared" si="56" ref="K88:L88">K89+K90</f>
        <v>0</v>
      </c>
      <c r="L88" s="65">
        <f t="shared" si="56"/>
        <v>0</v>
      </c>
      <c r="M88"/>
    </row>
    <row r="89" spans="1:13" ht="12.75" customHeight="1" outlineLevel="2">
      <c r="A89" s="24"/>
      <c r="B89" s="24"/>
      <c r="C89" s="24">
        <v>321</v>
      </c>
      <c r="D89" s="45"/>
      <c r="E89" s="97" t="s">
        <v>431</v>
      </c>
      <c r="F89" s="65">
        <v>20500</v>
      </c>
      <c r="G89" s="65">
        <v>2700</v>
      </c>
      <c r="H89" s="65">
        <v>0</v>
      </c>
      <c r="I89" s="65">
        <v>17300</v>
      </c>
      <c r="J89" s="65">
        <f>SUM(J90:J90)</f>
        <v>0</v>
      </c>
      <c r="K89" s="65">
        <f>SUM(K90:K90)</f>
        <v>0</v>
      </c>
      <c r="L89" s="65">
        <f>SUM(L90:L90)</f>
        <v>0</v>
      </c>
      <c r="M89"/>
    </row>
    <row r="90" spans="1:13" ht="12.75" customHeight="1" outlineLevel="2">
      <c r="A90" s="24"/>
      <c r="B90" s="24"/>
      <c r="C90" s="24">
        <v>322</v>
      </c>
      <c r="D90" s="45"/>
      <c r="E90" s="97" t="s">
        <v>136</v>
      </c>
      <c r="F90" s="65">
        <f aca="true" t="shared" si="57" ref="F90:L90">SUM(F91:F93)</f>
        <v>208000</v>
      </c>
      <c r="G90" s="65">
        <f t="shared" si="57"/>
        <v>30000</v>
      </c>
      <c r="H90" s="65">
        <f t="shared" si="57"/>
        <v>0</v>
      </c>
      <c r="I90" s="65">
        <f t="shared" si="57"/>
        <v>0</v>
      </c>
      <c r="J90" s="65">
        <f t="shared" si="57"/>
        <v>0</v>
      </c>
      <c r="K90" s="65">
        <f t="shared" si="57"/>
        <v>0</v>
      </c>
      <c r="L90" s="65">
        <f t="shared" si="57"/>
        <v>0</v>
      </c>
      <c r="M90"/>
    </row>
    <row r="91" spans="1:13" ht="12.75" customHeight="1" hidden="1" outlineLevel="3">
      <c r="A91" s="29"/>
      <c r="B91" s="29"/>
      <c r="C91" s="29"/>
      <c r="D91" s="29">
        <v>322001</v>
      </c>
      <c r="E91" s="97" t="s">
        <v>469</v>
      </c>
      <c r="F91" s="60">
        <v>8000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/>
    </row>
    <row r="92" spans="1:13" ht="12.75" customHeight="1" hidden="1" outlineLevel="3">
      <c r="A92" s="29"/>
      <c r="B92" s="29"/>
      <c r="C92" s="29"/>
      <c r="D92" s="29">
        <v>322001</v>
      </c>
      <c r="E92" s="97" t="s">
        <v>470</v>
      </c>
      <c r="F92" s="60">
        <v>200000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/>
    </row>
    <row r="93" spans="1:13" ht="12.75" customHeight="1" hidden="1" outlineLevel="3">
      <c r="A93" s="29"/>
      <c r="B93" s="29"/>
      <c r="C93" s="29"/>
      <c r="D93" s="29">
        <v>322001</v>
      </c>
      <c r="E93" s="97" t="s">
        <v>508</v>
      </c>
      <c r="F93" s="60">
        <v>0</v>
      </c>
      <c r="G93" s="60">
        <v>30000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/>
    </row>
    <row r="94" spans="1:13" ht="12.75" customHeight="1">
      <c r="A94" s="14"/>
      <c r="B94" s="14"/>
      <c r="C94" s="14"/>
      <c r="D94" s="41"/>
      <c r="E94" s="42"/>
      <c r="F94" s="69"/>
      <c r="G94" s="69"/>
      <c r="H94" s="69"/>
      <c r="I94" s="69"/>
      <c r="J94" s="69"/>
      <c r="K94" s="69"/>
      <c r="L94" s="69"/>
      <c r="M94"/>
    </row>
    <row r="95" spans="1:13" ht="15.75">
      <c r="A95" s="167" t="s">
        <v>17</v>
      </c>
      <c r="B95" s="167"/>
      <c r="C95" s="167"/>
      <c r="D95" s="167"/>
      <c r="E95" s="167"/>
      <c r="F95" s="68">
        <f aca="true" t="shared" si="58" ref="F95:L95">F82+F87</f>
        <v>240290</v>
      </c>
      <c r="G95" s="68">
        <f t="shared" si="58"/>
        <v>32700</v>
      </c>
      <c r="H95" s="68">
        <f t="shared" si="58"/>
        <v>1000</v>
      </c>
      <c r="I95" s="68">
        <f t="shared" si="58"/>
        <v>18300</v>
      </c>
      <c r="J95" s="68">
        <f t="shared" si="58"/>
        <v>1000</v>
      </c>
      <c r="K95" s="68">
        <f t="shared" si="58"/>
        <v>1000</v>
      </c>
      <c r="L95" s="68">
        <f t="shared" si="58"/>
        <v>1000</v>
      </c>
      <c r="M95"/>
    </row>
    <row r="96" spans="1:13" ht="12.75">
      <c r="A96" s="14"/>
      <c r="B96" s="14"/>
      <c r="C96" s="14"/>
      <c r="D96" s="41"/>
      <c r="E96" s="42"/>
      <c r="F96" s="69"/>
      <c r="G96" s="69"/>
      <c r="H96" s="69"/>
      <c r="I96" s="69"/>
      <c r="J96" s="69"/>
      <c r="K96" s="69"/>
      <c r="L96" s="69"/>
      <c r="M96"/>
    </row>
    <row r="97" spans="1:13" ht="15.75">
      <c r="A97" s="168" t="s">
        <v>19</v>
      </c>
      <c r="B97" s="168"/>
      <c r="C97" s="168"/>
      <c r="D97" s="168"/>
      <c r="E97" s="168"/>
      <c r="F97" s="140">
        <f aca="true" t="shared" si="59" ref="F97:L97">F79+F95</f>
        <v>4184913.72</v>
      </c>
      <c r="G97" s="140">
        <f t="shared" si="59"/>
        <v>4704234.840000001</v>
      </c>
      <c r="H97" s="140">
        <f t="shared" si="59"/>
        <v>4487620</v>
      </c>
      <c r="I97" s="140">
        <f t="shared" si="59"/>
        <v>4975440</v>
      </c>
      <c r="J97" s="140">
        <f t="shared" si="59"/>
        <v>4967530</v>
      </c>
      <c r="K97" s="140">
        <f t="shared" si="59"/>
        <v>5062030</v>
      </c>
      <c r="L97" s="140">
        <f t="shared" si="59"/>
        <v>5173030</v>
      </c>
      <c r="M97"/>
    </row>
    <row r="98" spans="1:13" ht="12.75">
      <c r="A98" s="14"/>
      <c r="B98" s="14"/>
      <c r="C98" s="14"/>
      <c r="D98" s="41"/>
      <c r="E98" s="42"/>
      <c r="F98" s="42"/>
      <c r="G98" s="42"/>
      <c r="H98" s="42"/>
      <c r="I98" s="42"/>
      <c r="J98" s="42"/>
      <c r="K98" s="42"/>
      <c r="L98" s="42"/>
      <c r="M98"/>
    </row>
    <row r="99" spans="1:13" ht="30" customHeight="1">
      <c r="A99" s="166" t="s">
        <v>63</v>
      </c>
      <c r="B99" s="166"/>
      <c r="C99" s="166"/>
      <c r="D99" s="166"/>
      <c r="E99" s="166"/>
      <c r="F99" s="49" t="s">
        <v>495</v>
      </c>
      <c r="G99" s="49" t="s">
        <v>557</v>
      </c>
      <c r="H99" s="49" t="s">
        <v>558</v>
      </c>
      <c r="I99" s="49" t="s">
        <v>558</v>
      </c>
      <c r="J99" s="49" t="s">
        <v>484</v>
      </c>
      <c r="K99" s="49" t="s">
        <v>496</v>
      </c>
      <c r="L99" s="49" t="s">
        <v>560</v>
      </c>
      <c r="M99"/>
    </row>
    <row r="100" spans="1:13" ht="15.75" customHeight="1">
      <c r="A100" s="51">
        <v>400</v>
      </c>
      <c r="B100" s="51"/>
      <c r="C100" s="51"/>
      <c r="D100" s="51"/>
      <c r="E100" s="94" t="s">
        <v>249</v>
      </c>
      <c r="F100" s="66">
        <f aca="true" t="shared" si="60" ref="F100:L100">F101</f>
        <v>508.69</v>
      </c>
      <c r="G100" s="66">
        <f t="shared" si="60"/>
        <v>2006</v>
      </c>
      <c r="H100" s="66">
        <f t="shared" si="60"/>
        <v>910500</v>
      </c>
      <c r="I100" s="66">
        <f t="shared" si="60"/>
        <v>910500</v>
      </c>
      <c r="J100" s="66">
        <f t="shared" si="60"/>
        <v>1550500</v>
      </c>
      <c r="K100" s="66">
        <f t="shared" si="60"/>
        <v>500</v>
      </c>
      <c r="L100" s="66">
        <f t="shared" si="60"/>
        <v>500</v>
      </c>
      <c r="M100" s="43"/>
    </row>
    <row r="101" spans="1:13" ht="12.75" customHeight="1" outlineLevel="1">
      <c r="A101" s="29"/>
      <c r="B101" s="29">
        <v>450</v>
      </c>
      <c r="C101" s="29"/>
      <c r="D101" s="29"/>
      <c r="E101" s="37" t="s">
        <v>396</v>
      </c>
      <c r="F101" s="62">
        <f aca="true" t="shared" si="61" ref="F101:H101">F102+F103+F105</f>
        <v>508.69</v>
      </c>
      <c r="G101" s="62">
        <f t="shared" si="61"/>
        <v>2006</v>
      </c>
      <c r="H101" s="62">
        <f t="shared" si="61"/>
        <v>910500</v>
      </c>
      <c r="I101" s="62">
        <f aca="true" t="shared" si="62" ref="I101">I102+I103+I105</f>
        <v>910500</v>
      </c>
      <c r="J101" s="62">
        <f aca="true" t="shared" si="63" ref="J101">J102+J103+J105</f>
        <v>1550500</v>
      </c>
      <c r="K101" s="62">
        <f aca="true" t="shared" si="64" ref="K101:L101">K102+K103+K105</f>
        <v>500</v>
      </c>
      <c r="L101" s="62">
        <f t="shared" si="64"/>
        <v>500</v>
      </c>
      <c r="M101" s="43"/>
    </row>
    <row r="102" spans="1:13" ht="12.75" customHeight="1" outlineLevel="2">
      <c r="A102" s="29"/>
      <c r="B102" s="29"/>
      <c r="C102" s="29">
        <v>453</v>
      </c>
      <c r="D102" s="29"/>
      <c r="E102" s="92" t="s">
        <v>105</v>
      </c>
      <c r="F102" s="60">
        <v>0</v>
      </c>
      <c r="G102" s="60">
        <v>0</v>
      </c>
      <c r="H102" s="60">
        <v>910000</v>
      </c>
      <c r="I102" s="60">
        <v>910000</v>
      </c>
      <c r="J102" s="60">
        <v>1550000</v>
      </c>
      <c r="K102" s="60">
        <v>0</v>
      </c>
      <c r="L102" s="60">
        <v>0</v>
      </c>
      <c r="M102" s="43"/>
    </row>
    <row r="103" spans="1:13" ht="12.75" customHeight="1" outlineLevel="2">
      <c r="A103" s="29"/>
      <c r="B103" s="29"/>
      <c r="C103" s="29">
        <v>454</v>
      </c>
      <c r="D103" s="29"/>
      <c r="E103" s="92" t="s">
        <v>141</v>
      </c>
      <c r="F103" s="60">
        <f aca="true" t="shared" si="65" ref="F103:L103">F104</f>
        <v>0</v>
      </c>
      <c r="G103" s="60">
        <f t="shared" si="65"/>
        <v>0</v>
      </c>
      <c r="H103" s="60">
        <f t="shared" si="65"/>
        <v>0</v>
      </c>
      <c r="I103" s="60">
        <f t="shared" si="65"/>
        <v>0</v>
      </c>
      <c r="J103" s="60">
        <f t="shared" si="65"/>
        <v>0</v>
      </c>
      <c r="K103" s="60">
        <f t="shared" si="65"/>
        <v>0</v>
      </c>
      <c r="L103" s="60">
        <f t="shared" si="65"/>
        <v>0</v>
      </c>
      <c r="M103" s="43"/>
    </row>
    <row r="104" spans="1:13" ht="12.75" customHeight="1" hidden="1" outlineLevel="3">
      <c r="A104" s="29"/>
      <c r="B104" s="29"/>
      <c r="C104" s="29"/>
      <c r="D104" s="29">
        <v>454001</v>
      </c>
      <c r="E104" s="92" t="s">
        <v>36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43"/>
    </row>
    <row r="105" spans="1:13" ht="12.75" customHeight="1" outlineLevel="2" collapsed="1">
      <c r="A105" s="29"/>
      <c r="B105" s="29"/>
      <c r="C105" s="29">
        <v>456</v>
      </c>
      <c r="D105" s="29"/>
      <c r="E105" s="92" t="s">
        <v>142</v>
      </c>
      <c r="F105" s="60">
        <f aca="true" t="shared" si="66" ref="F105:L105">F106</f>
        <v>508.69</v>
      </c>
      <c r="G105" s="60">
        <f t="shared" si="66"/>
        <v>2006</v>
      </c>
      <c r="H105" s="60">
        <f t="shared" si="66"/>
        <v>500</v>
      </c>
      <c r="I105" s="60">
        <f t="shared" si="66"/>
        <v>500</v>
      </c>
      <c r="J105" s="60">
        <f t="shared" si="66"/>
        <v>500</v>
      </c>
      <c r="K105" s="60">
        <f t="shared" si="66"/>
        <v>500</v>
      </c>
      <c r="L105" s="60">
        <f t="shared" si="66"/>
        <v>500</v>
      </c>
      <c r="M105" s="43"/>
    </row>
    <row r="106" spans="1:13" ht="12.75" customHeight="1" hidden="1" outlineLevel="3">
      <c r="A106" s="29"/>
      <c r="B106" s="29"/>
      <c r="C106" s="29"/>
      <c r="D106" s="29">
        <v>456002</v>
      </c>
      <c r="E106" s="92" t="s">
        <v>143</v>
      </c>
      <c r="F106" s="60">
        <v>508.69</v>
      </c>
      <c r="G106" s="60">
        <v>2006</v>
      </c>
      <c r="H106" s="60">
        <v>500</v>
      </c>
      <c r="I106" s="60">
        <v>500</v>
      </c>
      <c r="J106" s="60">
        <v>500</v>
      </c>
      <c r="K106" s="60">
        <v>500</v>
      </c>
      <c r="L106" s="60">
        <v>500</v>
      </c>
      <c r="M106" s="43"/>
    </row>
    <row r="107" spans="1:13" ht="15.75" customHeight="1">
      <c r="A107" s="51">
        <v>500</v>
      </c>
      <c r="B107" s="51"/>
      <c r="C107" s="51"/>
      <c r="D107" s="51"/>
      <c r="E107" s="93" t="s">
        <v>250</v>
      </c>
      <c r="F107" s="64">
        <f aca="true" t="shared" si="67" ref="F107:L107">F108</f>
        <v>0</v>
      </c>
      <c r="G107" s="64">
        <f t="shared" si="67"/>
        <v>1044277</v>
      </c>
      <c r="H107" s="64">
        <f t="shared" si="67"/>
        <v>0</v>
      </c>
      <c r="I107" s="64">
        <f t="shared" si="67"/>
        <v>0</v>
      </c>
      <c r="J107" s="64">
        <f t="shared" si="67"/>
        <v>0</v>
      </c>
      <c r="K107" s="64">
        <f t="shared" si="67"/>
        <v>0</v>
      </c>
      <c r="L107" s="64">
        <f t="shared" si="67"/>
        <v>0</v>
      </c>
      <c r="M107" s="43"/>
    </row>
    <row r="108" spans="1:13" ht="12.75" customHeight="1" outlineLevel="1">
      <c r="A108" s="29"/>
      <c r="B108" s="29">
        <v>510</v>
      </c>
      <c r="C108" s="29"/>
      <c r="D108" s="29"/>
      <c r="E108" s="92" t="s">
        <v>144</v>
      </c>
      <c r="F108" s="60">
        <f aca="true" t="shared" si="68" ref="F108:H108">F109+F112</f>
        <v>0</v>
      </c>
      <c r="G108" s="60">
        <f t="shared" si="68"/>
        <v>1044277</v>
      </c>
      <c r="H108" s="60">
        <f t="shared" si="68"/>
        <v>0</v>
      </c>
      <c r="I108" s="60">
        <f aca="true" t="shared" si="69" ref="I108">I109+I112</f>
        <v>0</v>
      </c>
      <c r="J108" s="60">
        <f aca="true" t="shared" si="70" ref="J108:K108">J109+J112</f>
        <v>0</v>
      </c>
      <c r="K108" s="60">
        <f t="shared" si="70"/>
        <v>0</v>
      </c>
      <c r="L108" s="60">
        <f aca="true" t="shared" si="71" ref="L108">L109+L112</f>
        <v>0</v>
      </c>
      <c r="M108" s="43"/>
    </row>
    <row r="109" spans="1:13" ht="12.75" customHeight="1" outlineLevel="2">
      <c r="A109" s="29"/>
      <c r="B109" s="29"/>
      <c r="C109" s="29">
        <v>513</v>
      </c>
      <c r="D109" s="29"/>
      <c r="E109" s="92" t="s">
        <v>145</v>
      </c>
      <c r="F109" s="60">
        <f aca="true" t="shared" si="72" ref="F109:H109">SUM(F110:F111)</f>
        <v>0</v>
      </c>
      <c r="G109" s="60">
        <f t="shared" si="72"/>
        <v>950000</v>
      </c>
      <c r="H109" s="60">
        <f t="shared" si="72"/>
        <v>0</v>
      </c>
      <c r="I109" s="60">
        <f aca="true" t="shared" si="73" ref="I109">SUM(I110:I111)</f>
        <v>0</v>
      </c>
      <c r="J109" s="60">
        <f aca="true" t="shared" si="74" ref="J109:K109">SUM(J110:J111)</f>
        <v>0</v>
      </c>
      <c r="K109" s="60">
        <f t="shared" si="74"/>
        <v>0</v>
      </c>
      <c r="L109" s="60">
        <f aca="true" t="shared" si="75" ref="L109">SUM(L110:L111)</f>
        <v>0</v>
      </c>
      <c r="M109" s="43"/>
    </row>
    <row r="110" spans="1:13" ht="12.75" customHeight="1" hidden="1" outlineLevel="3">
      <c r="A110" s="29"/>
      <c r="B110" s="29"/>
      <c r="C110" s="29"/>
      <c r="D110" s="29">
        <v>513002</v>
      </c>
      <c r="E110" s="92" t="s">
        <v>389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43"/>
    </row>
    <row r="111" spans="1:13" ht="12.75" customHeight="1" hidden="1" outlineLevel="3">
      <c r="A111" s="29"/>
      <c r="B111" s="29"/>
      <c r="C111" s="29"/>
      <c r="D111" s="29">
        <v>513002</v>
      </c>
      <c r="E111" s="92" t="s">
        <v>471</v>
      </c>
      <c r="F111" s="60">
        <v>0</v>
      </c>
      <c r="G111" s="60">
        <v>950000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43"/>
    </row>
    <row r="112" spans="1:13" ht="12.75" customHeight="1" outlineLevel="2" collapsed="1">
      <c r="A112" s="29"/>
      <c r="B112" s="29"/>
      <c r="C112" s="29">
        <v>514</v>
      </c>
      <c r="D112" s="29"/>
      <c r="E112" s="92" t="s">
        <v>509</v>
      </c>
      <c r="F112" s="60">
        <f aca="true" t="shared" si="76" ref="F112:L112">F113</f>
        <v>0</v>
      </c>
      <c r="G112" s="60">
        <f t="shared" si="76"/>
        <v>94277</v>
      </c>
      <c r="H112" s="60">
        <f t="shared" si="76"/>
        <v>0</v>
      </c>
      <c r="I112" s="60">
        <f t="shared" si="76"/>
        <v>0</v>
      </c>
      <c r="J112" s="60">
        <f t="shared" si="76"/>
        <v>0</v>
      </c>
      <c r="K112" s="60">
        <f t="shared" si="76"/>
        <v>0</v>
      </c>
      <c r="L112" s="60">
        <f t="shared" si="76"/>
        <v>0</v>
      </c>
      <c r="M112" s="43"/>
    </row>
    <row r="113" spans="1:13" ht="12.75" customHeight="1" hidden="1" outlineLevel="3">
      <c r="A113" s="29"/>
      <c r="B113" s="29"/>
      <c r="C113" s="29"/>
      <c r="D113" s="29">
        <v>51402</v>
      </c>
      <c r="E113" s="92" t="s">
        <v>510</v>
      </c>
      <c r="F113" s="60">
        <v>0</v>
      </c>
      <c r="G113" s="60">
        <v>94277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43"/>
    </row>
    <row r="114" spans="1:13" ht="12.75">
      <c r="A114" s="14"/>
      <c r="B114" s="14"/>
      <c r="C114" s="14"/>
      <c r="D114" s="41"/>
      <c r="E114" s="42"/>
      <c r="F114" s="69"/>
      <c r="G114" s="69"/>
      <c r="H114" s="69"/>
      <c r="I114" s="69"/>
      <c r="J114" s="69"/>
      <c r="K114" s="69"/>
      <c r="L114" s="69"/>
      <c r="M114" s="43"/>
    </row>
    <row r="115" spans="1:13" ht="15.75">
      <c r="A115" s="165" t="s">
        <v>28</v>
      </c>
      <c r="B115" s="165"/>
      <c r="C115" s="165"/>
      <c r="D115" s="165"/>
      <c r="E115" s="165"/>
      <c r="F115" s="68">
        <f aca="true" t="shared" si="77" ref="F115:H115">F100+F107</f>
        <v>508.69</v>
      </c>
      <c r="G115" s="68">
        <f t="shared" si="77"/>
        <v>1046283</v>
      </c>
      <c r="H115" s="68">
        <f t="shared" si="77"/>
        <v>910500</v>
      </c>
      <c r="I115" s="68">
        <f aca="true" t="shared" si="78" ref="I115">I100+I107</f>
        <v>910500</v>
      </c>
      <c r="J115" s="68">
        <f aca="true" t="shared" si="79" ref="J115">J100+J107</f>
        <v>1550500</v>
      </c>
      <c r="K115" s="68">
        <f aca="true" t="shared" si="80" ref="K115:L115">K100+K107</f>
        <v>500</v>
      </c>
      <c r="L115" s="68">
        <f t="shared" si="80"/>
        <v>500</v>
      </c>
      <c r="M115" s="43"/>
    </row>
    <row r="116" spans="1:13" ht="12.75">
      <c r="A116" s="14"/>
      <c r="B116" s="14"/>
      <c r="C116" s="14"/>
      <c r="D116" s="41"/>
      <c r="E116" s="42"/>
      <c r="F116" s="67"/>
      <c r="G116" s="67"/>
      <c r="H116" s="67"/>
      <c r="I116" s="67"/>
      <c r="J116" s="67"/>
      <c r="K116" s="67"/>
      <c r="L116" s="67"/>
      <c r="M116" s="43"/>
    </row>
    <row r="117" spans="1:13" ht="14.25">
      <c r="A117" s="163" t="s">
        <v>8</v>
      </c>
      <c r="B117" s="163"/>
      <c r="C117" s="163"/>
      <c r="D117" s="163"/>
      <c r="E117" s="163"/>
      <c r="F117" s="70">
        <f aca="true" t="shared" si="81" ref="F117:L117">F79</f>
        <v>3944623.72</v>
      </c>
      <c r="G117" s="70">
        <f t="shared" si="81"/>
        <v>4671534.840000001</v>
      </c>
      <c r="H117" s="70">
        <f t="shared" si="81"/>
        <v>4486620</v>
      </c>
      <c r="I117" s="70">
        <f t="shared" si="81"/>
        <v>4957140</v>
      </c>
      <c r="J117" s="70">
        <f t="shared" si="81"/>
        <v>4966530</v>
      </c>
      <c r="K117" s="70">
        <f t="shared" si="81"/>
        <v>5061030</v>
      </c>
      <c r="L117" s="70">
        <f t="shared" si="81"/>
        <v>5172030</v>
      </c>
      <c r="M117" s="43"/>
    </row>
    <row r="118" spans="1:13" ht="14.25">
      <c r="A118" s="163" t="s">
        <v>9</v>
      </c>
      <c r="B118" s="163"/>
      <c r="C118" s="163"/>
      <c r="D118" s="163"/>
      <c r="E118" s="163"/>
      <c r="F118" s="70">
        <f aca="true" t="shared" si="82" ref="F118:H118">F95</f>
        <v>240290</v>
      </c>
      <c r="G118" s="70">
        <f t="shared" si="82"/>
        <v>32700</v>
      </c>
      <c r="H118" s="70">
        <f t="shared" si="82"/>
        <v>1000</v>
      </c>
      <c r="I118" s="70">
        <f aca="true" t="shared" si="83" ref="I118">I95</f>
        <v>18300</v>
      </c>
      <c r="J118" s="70">
        <f aca="true" t="shared" si="84" ref="J118">J95</f>
        <v>1000</v>
      </c>
      <c r="K118" s="70">
        <f aca="true" t="shared" si="85" ref="K118:L118">K95</f>
        <v>1000</v>
      </c>
      <c r="L118" s="70">
        <f t="shared" si="85"/>
        <v>1000</v>
      </c>
      <c r="M118" s="43"/>
    </row>
    <row r="119" spans="1:13" ht="14.25">
      <c r="A119" s="163" t="s">
        <v>7</v>
      </c>
      <c r="B119" s="163"/>
      <c r="C119" s="163"/>
      <c r="D119" s="163"/>
      <c r="E119" s="163"/>
      <c r="F119" s="71">
        <f aca="true" t="shared" si="86" ref="F119:H119">F115</f>
        <v>508.69</v>
      </c>
      <c r="G119" s="71">
        <f t="shared" si="86"/>
        <v>1046283</v>
      </c>
      <c r="H119" s="71">
        <f t="shared" si="86"/>
        <v>910500</v>
      </c>
      <c r="I119" s="71">
        <f aca="true" t="shared" si="87" ref="I119">I115</f>
        <v>910500</v>
      </c>
      <c r="J119" s="71">
        <f aca="true" t="shared" si="88" ref="J119">J115</f>
        <v>1550500</v>
      </c>
      <c r="K119" s="71">
        <f aca="true" t="shared" si="89" ref="K119:L119">K115</f>
        <v>500</v>
      </c>
      <c r="L119" s="71">
        <f t="shared" si="89"/>
        <v>500</v>
      </c>
      <c r="M119" s="43"/>
    </row>
    <row r="120" spans="1:13" ht="12.75">
      <c r="A120" s="14"/>
      <c r="B120" s="14"/>
      <c r="C120" s="14"/>
      <c r="D120" s="41"/>
      <c r="E120" s="42"/>
      <c r="F120" s="67"/>
      <c r="G120" s="67"/>
      <c r="H120" s="67"/>
      <c r="I120" s="67"/>
      <c r="J120" s="67"/>
      <c r="K120" s="67"/>
      <c r="L120" s="67"/>
      <c r="M120" s="43"/>
    </row>
    <row r="121" spans="1:13" ht="15.75">
      <c r="A121" s="164" t="s">
        <v>18</v>
      </c>
      <c r="B121" s="164"/>
      <c r="C121" s="164"/>
      <c r="D121" s="164"/>
      <c r="E121" s="164"/>
      <c r="F121" s="72">
        <f aca="true" t="shared" si="90" ref="F121:H121">SUM(F117:F119)</f>
        <v>4185422.41</v>
      </c>
      <c r="G121" s="72">
        <f t="shared" si="90"/>
        <v>5750517.840000001</v>
      </c>
      <c r="H121" s="72">
        <f t="shared" si="90"/>
        <v>5398120</v>
      </c>
      <c r="I121" s="72">
        <f aca="true" t="shared" si="91" ref="I121">SUM(I117:I119)</f>
        <v>5885940</v>
      </c>
      <c r="J121" s="72">
        <f aca="true" t="shared" si="92" ref="J121">SUM(J117:J119)</f>
        <v>6518030</v>
      </c>
      <c r="K121" s="72">
        <f aca="true" t="shared" si="93" ref="K121:L121">SUM(K117:K119)</f>
        <v>5062530</v>
      </c>
      <c r="L121" s="72">
        <f t="shared" si="93"/>
        <v>5173530</v>
      </c>
      <c r="M121" s="43"/>
    </row>
    <row r="122" ht="12.75">
      <c r="M122" s="43"/>
    </row>
    <row r="123" ht="12.75">
      <c r="M123" s="43"/>
    </row>
    <row r="124" ht="12.75">
      <c r="A124" s="18" t="s">
        <v>363</v>
      </c>
    </row>
    <row r="126" ht="12.75">
      <c r="A126" s="18" t="s">
        <v>561</v>
      </c>
    </row>
  </sheetData>
  <mergeCells count="11">
    <mergeCell ref="A1:L1"/>
    <mergeCell ref="A117:E117"/>
    <mergeCell ref="A118:E118"/>
    <mergeCell ref="A119:E119"/>
    <mergeCell ref="A121:E121"/>
    <mergeCell ref="A79:E79"/>
    <mergeCell ref="A81:E81"/>
    <mergeCell ref="A95:E95"/>
    <mergeCell ref="A97:E97"/>
    <mergeCell ref="A99:E99"/>
    <mergeCell ref="A115:E115"/>
  </mergeCells>
  <printOptions/>
  <pageMargins left="0.1968503937007874" right="0.1968503937007874" top="0.3937007874015748" bottom="0.3937007874015748" header="0.31496062992125984" footer="0.2"/>
  <pageSetup fitToHeight="0" fitToWidth="1" horizontalDpi="600" verticalDpi="600" orientation="landscape" paperSize="9" scale="92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83"/>
  <sheetViews>
    <sheetView tabSelected="1" workbookViewId="0" topLeftCell="A1">
      <pane ySplit="5" topLeftCell="A759" activePane="bottomLeft" state="frozen"/>
      <selection pane="topLeft" activeCell="N6" sqref="N6"/>
      <selection pane="bottomLeft" activeCell="N6" sqref="N6"/>
    </sheetView>
  </sheetViews>
  <sheetFormatPr defaultColWidth="9.140625" defaultRowHeight="12.75" outlineLevelRow="3"/>
  <cols>
    <col min="1" max="1" width="6.421875" style="5" customWidth="1"/>
    <col min="2" max="2" width="3.7109375" style="5" customWidth="1"/>
    <col min="3" max="3" width="3.8515625" style="5" customWidth="1"/>
    <col min="4" max="4" width="7.28125" style="5" customWidth="1"/>
    <col min="5" max="5" width="38.421875" style="5" customWidth="1"/>
    <col min="6" max="12" width="16.00390625" style="5" customWidth="1"/>
    <col min="13" max="13" width="9.140625" style="5" customWidth="1"/>
    <col min="14" max="14" width="10.421875" style="5" customWidth="1"/>
    <col min="15" max="16384" width="9.140625" style="5" customWidth="1"/>
  </cols>
  <sheetData>
    <row r="1" spans="1:12" ht="25.5">
      <c r="A1" s="188" t="s">
        <v>554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2" ht="20.2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9" customFormat="1" ht="30" customHeight="1">
      <c r="A3" s="187" t="s">
        <v>39</v>
      </c>
      <c r="B3" s="187"/>
      <c r="C3" s="187"/>
      <c r="D3" s="187"/>
      <c r="E3" s="187"/>
      <c r="F3" s="10" t="s">
        <v>495</v>
      </c>
      <c r="G3" s="10" t="s">
        <v>557</v>
      </c>
      <c r="H3" s="10" t="s">
        <v>558</v>
      </c>
      <c r="I3" s="10" t="s">
        <v>559</v>
      </c>
      <c r="J3" s="10" t="s">
        <v>484</v>
      </c>
      <c r="K3" s="10" t="s">
        <v>496</v>
      </c>
      <c r="L3" s="10" t="s">
        <v>560</v>
      </c>
    </row>
    <row r="4" spans="2:12" ht="12.75">
      <c r="B4" s="190"/>
      <c r="C4" s="191"/>
      <c r="D4" s="191"/>
      <c r="E4" s="191"/>
      <c r="F4" s="192"/>
      <c r="G4" s="192"/>
      <c r="H4" s="192"/>
      <c r="I4" s="192"/>
      <c r="J4" s="192"/>
      <c r="K4" s="192"/>
      <c r="L4" s="193"/>
    </row>
    <row r="5" spans="1:12" ht="25.5">
      <c r="A5" s="39" t="s">
        <v>146</v>
      </c>
      <c r="B5" s="29" t="s">
        <v>106</v>
      </c>
      <c r="C5" s="29" t="s">
        <v>107</v>
      </c>
      <c r="D5" s="29" t="s">
        <v>108</v>
      </c>
      <c r="E5" s="21"/>
      <c r="F5" s="21"/>
      <c r="G5" s="21"/>
      <c r="H5" s="21"/>
      <c r="I5" s="21"/>
      <c r="J5" s="21"/>
      <c r="K5" s="21"/>
      <c r="L5" s="21"/>
    </row>
    <row r="6" spans="1:12" s="11" customFormat="1" ht="18.75" customHeight="1">
      <c r="A6" s="194" t="s">
        <v>275</v>
      </c>
      <c r="B6" s="195"/>
      <c r="C6" s="195"/>
      <c r="D6" s="195"/>
      <c r="E6" s="196"/>
      <c r="F6" s="98">
        <f aca="true" t="shared" si="0" ref="F6:G6">F7+F11+F15+F19</f>
        <v>15851.39</v>
      </c>
      <c r="G6" s="98">
        <f t="shared" si="0"/>
        <v>15869.69</v>
      </c>
      <c r="H6" s="98">
        <f aca="true" t="shared" si="1" ref="H6">H7+H11+H15+H19</f>
        <v>29300</v>
      </c>
      <c r="I6" s="98">
        <f aca="true" t="shared" si="2" ref="I6">I7+I11+I15+I19</f>
        <v>14300</v>
      </c>
      <c r="J6" s="98">
        <f aca="true" t="shared" si="3" ref="J6:K6">J7+J11+J15+J19</f>
        <v>30300</v>
      </c>
      <c r="K6" s="98">
        <f t="shared" si="3"/>
        <v>15800</v>
      </c>
      <c r="L6" s="98">
        <f aca="true" t="shared" si="4" ref="L6">L7+L11+L15+L19</f>
        <v>15800</v>
      </c>
    </row>
    <row r="7" spans="1:12" ht="15.75">
      <c r="A7" s="99" t="s">
        <v>48</v>
      </c>
      <c r="B7" s="99"/>
      <c r="C7" s="99"/>
      <c r="D7" s="100" t="s">
        <v>37</v>
      </c>
      <c r="E7" s="100"/>
      <c r="F7" s="101">
        <f aca="true" t="shared" si="5" ref="F7:L9">F8</f>
        <v>2927.28</v>
      </c>
      <c r="G7" s="101">
        <f t="shared" si="5"/>
        <v>2714.42</v>
      </c>
      <c r="H7" s="101">
        <f t="shared" si="5"/>
        <v>3000</v>
      </c>
      <c r="I7" s="101">
        <f t="shared" si="5"/>
        <v>3000</v>
      </c>
      <c r="J7" s="101">
        <f t="shared" si="5"/>
        <v>3500</v>
      </c>
      <c r="K7" s="101">
        <f t="shared" si="5"/>
        <v>3500</v>
      </c>
      <c r="L7" s="101">
        <f t="shared" si="5"/>
        <v>3500</v>
      </c>
    </row>
    <row r="8" spans="1:12" ht="12.75" outlineLevel="1">
      <c r="A8" s="23" t="s">
        <v>47</v>
      </c>
      <c r="B8" s="24">
        <v>630</v>
      </c>
      <c r="C8" s="24"/>
      <c r="D8" s="24"/>
      <c r="E8" s="102" t="s">
        <v>210</v>
      </c>
      <c r="F8" s="103">
        <f t="shared" si="5"/>
        <v>2927.28</v>
      </c>
      <c r="G8" s="103">
        <f t="shared" si="5"/>
        <v>2714.42</v>
      </c>
      <c r="H8" s="103">
        <f t="shared" si="5"/>
        <v>3000</v>
      </c>
      <c r="I8" s="103">
        <f t="shared" si="5"/>
        <v>3000</v>
      </c>
      <c r="J8" s="103">
        <f t="shared" si="5"/>
        <v>3500</v>
      </c>
      <c r="K8" s="103">
        <f t="shared" si="5"/>
        <v>3500</v>
      </c>
      <c r="L8" s="103">
        <f t="shared" si="5"/>
        <v>3500</v>
      </c>
    </row>
    <row r="9" spans="1:12" ht="12.75" outlineLevel="2">
      <c r="A9" s="23" t="s">
        <v>47</v>
      </c>
      <c r="B9" s="24"/>
      <c r="C9" s="24">
        <v>633</v>
      </c>
      <c r="D9" s="24"/>
      <c r="E9" s="102" t="s">
        <v>197</v>
      </c>
      <c r="F9" s="103">
        <f t="shared" si="5"/>
        <v>2927.28</v>
      </c>
      <c r="G9" s="103">
        <f t="shared" si="5"/>
        <v>2714.42</v>
      </c>
      <c r="H9" s="103">
        <f t="shared" si="5"/>
        <v>3000</v>
      </c>
      <c r="I9" s="103">
        <f t="shared" si="5"/>
        <v>3000</v>
      </c>
      <c r="J9" s="103">
        <f t="shared" si="5"/>
        <v>3500</v>
      </c>
      <c r="K9" s="103">
        <f t="shared" si="5"/>
        <v>3500</v>
      </c>
      <c r="L9" s="103">
        <f t="shared" si="5"/>
        <v>3500</v>
      </c>
    </row>
    <row r="10" spans="1:12" ht="12.75" hidden="1" outlineLevel="3">
      <c r="A10" s="23" t="s">
        <v>47</v>
      </c>
      <c r="B10" s="24"/>
      <c r="C10" s="23"/>
      <c r="D10" s="24">
        <v>633016</v>
      </c>
      <c r="E10" s="102" t="s">
        <v>4</v>
      </c>
      <c r="F10" s="103">
        <v>2927.28</v>
      </c>
      <c r="G10" s="103">
        <v>2714.42</v>
      </c>
      <c r="H10" s="103">
        <v>3000</v>
      </c>
      <c r="I10" s="103">
        <v>3000</v>
      </c>
      <c r="J10" s="103">
        <v>3500</v>
      </c>
      <c r="K10" s="103">
        <v>3500</v>
      </c>
      <c r="L10" s="103">
        <v>3500</v>
      </c>
    </row>
    <row r="11" spans="1:12" ht="15.75">
      <c r="A11" s="99" t="s">
        <v>49</v>
      </c>
      <c r="B11" s="99"/>
      <c r="C11" s="100"/>
      <c r="D11" s="100" t="s">
        <v>38</v>
      </c>
      <c r="E11" s="100"/>
      <c r="F11" s="101">
        <f aca="true" t="shared" si="6" ref="F11:L13">F12</f>
        <v>4338.11</v>
      </c>
      <c r="G11" s="101">
        <f t="shared" si="6"/>
        <v>4558.27</v>
      </c>
      <c r="H11" s="101">
        <f t="shared" si="6"/>
        <v>5000</v>
      </c>
      <c r="I11" s="101">
        <f t="shared" si="6"/>
        <v>5000</v>
      </c>
      <c r="J11" s="101">
        <f t="shared" si="6"/>
        <v>5500</v>
      </c>
      <c r="K11" s="101">
        <f t="shared" si="6"/>
        <v>6000</v>
      </c>
      <c r="L11" s="101">
        <f t="shared" si="6"/>
        <v>6000</v>
      </c>
    </row>
    <row r="12" spans="1:12" ht="12.75" outlineLevel="1">
      <c r="A12" s="23" t="s">
        <v>47</v>
      </c>
      <c r="B12" s="24">
        <v>640</v>
      </c>
      <c r="C12" s="24"/>
      <c r="D12" s="24"/>
      <c r="E12" s="22" t="s">
        <v>277</v>
      </c>
      <c r="F12" s="103">
        <f t="shared" si="6"/>
        <v>4338.11</v>
      </c>
      <c r="G12" s="103">
        <f t="shared" si="6"/>
        <v>4558.27</v>
      </c>
      <c r="H12" s="103">
        <f t="shared" si="6"/>
        <v>5000</v>
      </c>
      <c r="I12" s="103">
        <f t="shared" si="6"/>
        <v>5000</v>
      </c>
      <c r="J12" s="103">
        <f t="shared" si="6"/>
        <v>5500</v>
      </c>
      <c r="K12" s="103">
        <f t="shared" si="6"/>
        <v>6000</v>
      </c>
      <c r="L12" s="103">
        <f t="shared" si="6"/>
        <v>6000</v>
      </c>
    </row>
    <row r="13" spans="1:12" ht="12.75" outlineLevel="2">
      <c r="A13" s="23" t="s">
        <v>47</v>
      </c>
      <c r="B13" s="24"/>
      <c r="C13" s="24">
        <v>642</v>
      </c>
      <c r="D13" s="24"/>
      <c r="E13" s="22" t="s">
        <v>358</v>
      </c>
      <c r="F13" s="103">
        <f t="shared" si="6"/>
        <v>4338.11</v>
      </c>
      <c r="G13" s="103">
        <f t="shared" si="6"/>
        <v>4558.27</v>
      </c>
      <c r="H13" s="103">
        <f t="shared" si="6"/>
        <v>5000</v>
      </c>
      <c r="I13" s="103">
        <f t="shared" si="6"/>
        <v>5000</v>
      </c>
      <c r="J13" s="103">
        <f t="shared" si="6"/>
        <v>5500</v>
      </c>
      <c r="K13" s="103">
        <f t="shared" si="6"/>
        <v>6000</v>
      </c>
      <c r="L13" s="103">
        <f t="shared" si="6"/>
        <v>6000</v>
      </c>
    </row>
    <row r="14" spans="1:12" ht="12.75" hidden="1" outlineLevel="3">
      <c r="A14" s="23" t="s">
        <v>47</v>
      </c>
      <c r="B14" s="24"/>
      <c r="C14" s="23"/>
      <c r="D14" s="24">
        <v>642006</v>
      </c>
      <c r="E14" s="102" t="s">
        <v>281</v>
      </c>
      <c r="F14" s="103">
        <v>4338.11</v>
      </c>
      <c r="G14" s="103">
        <v>4558.27</v>
      </c>
      <c r="H14" s="103">
        <v>5000</v>
      </c>
      <c r="I14" s="103">
        <v>5000</v>
      </c>
      <c r="J14" s="103">
        <v>5500</v>
      </c>
      <c r="K14" s="103">
        <v>6000</v>
      </c>
      <c r="L14" s="103">
        <v>6000</v>
      </c>
    </row>
    <row r="15" spans="1:12" ht="15.75">
      <c r="A15" s="169" t="s">
        <v>50</v>
      </c>
      <c r="B15" s="169"/>
      <c r="C15" s="169"/>
      <c r="D15" s="160" t="s">
        <v>21</v>
      </c>
      <c r="E15" s="102"/>
      <c r="F15" s="101">
        <f aca="true" t="shared" si="7" ref="F15:L17">F16</f>
        <v>1200</v>
      </c>
      <c r="G15" s="101">
        <f t="shared" si="7"/>
        <v>1300</v>
      </c>
      <c r="H15" s="101">
        <f t="shared" si="7"/>
        <v>1300</v>
      </c>
      <c r="I15" s="101">
        <f t="shared" si="7"/>
        <v>1300</v>
      </c>
      <c r="J15" s="101">
        <f t="shared" si="7"/>
        <v>1300</v>
      </c>
      <c r="K15" s="101">
        <f t="shared" si="7"/>
        <v>1300</v>
      </c>
      <c r="L15" s="101">
        <f t="shared" si="7"/>
        <v>1300</v>
      </c>
    </row>
    <row r="16" spans="1:12" ht="12.75" outlineLevel="1">
      <c r="A16" s="23" t="s">
        <v>92</v>
      </c>
      <c r="B16" s="24">
        <v>630</v>
      </c>
      <c r="C16" s="23"/>
      <c r="D16" s="24"/>
      <c r="E16" s="102" t="s">
        <v>210</v>
      </c>
      <c r="F16" s="103">
        <f t="shared" si="7"/>
        <v>1200</v>
      </c>
      <c r="G16" s="103">
        <f t="shared" si="7"/>
        <v>1300</v>
      </c>
      <c r="H16" s="103">
        <f t="shared" si="7"/>
        <v>1300</v>
      </c>
      <c r="I16" s="103">
        <f t="shared" si="7"/>
        <v>1300</v>
      </c>
      <c r="J16" s="103">
        <f t="shared" si="7"/>
        <v>1300</v>
      </c>
      <c r="K16" s="103">
        <f t="shared" si="7"/>
        <v>1300</v>
      </c>
      <c r="L16" s="103">
        <f t="shared" si="7"/>
        <v>1300</v>
      </c>
    </row>
    <row r="17" spans="1:12" ht="12.75" outlineLevel="2">
      <c r="A17" s="23" t="s">
        <v>92</v>
      </c>
      <c r="B17" s="24"/>
      <c r="C17" s="23" t="s">
        <v>168</v>
      </c>
      <c r="D17" s="24"/>
      <c r="E17" s="102" t="s">
        <v>206</v>
      </c>
      <c r="F17" s="103">
        <f t="shared" si="7"/>
        <v>1200</v>
      </c>
      <c r="G17" s="103">
        <f t="shared" si="7"/>
        <v>1300</v>
      </c>
      <c r="H17" s="103">
        <f t="shared" si="7"/>
        <v>1300</v>
      </c>
      <c r="I17" s="103">
        <f t="shared" si="7"/>
        <v>1300</v>
      </c>
      <c r="J17" s="103">
        <f t="shared" si="7"/>
        <v>1300</v>
      </c>
      <c r="K17" s="103">
        <f t="shared" si="7"/>
        <v>1300</v>
      </c>
      <c r="L17" s="103">
        <f t="shared" si="7"/>
        <v>1300</v>
      </c>
    </row>
    <row r="18" spans="1:12" ht="12.75" hidden="1" outlineLevel="3">
      <c r="A18" s="23" t="s">
        <v>92</v>
      </c>
      <c r="B18" s="24"/>
      <c r="C18" s="23"/>
      <c r="D18" s="24">
        <v>637005</v>
      </c>
      <c r="E18" s="102" t="s">
        <v>41</v>
      </c>
      <c r="F18" s="103">
        <v>1200</v>
      </c>
      <c r="G18" s="103">
        <v>1300</v>
      </c>
      <c r="H18" s="103">
        <v>1300</v>
      </c>
      <c r="I18" s="103">
        <v>1300</v>
      </c>
      <c r="J18" s="103">
        <v>1300</v>
      </c>
      <c r="K18" s="103">
        <v>1300</v>
      </c>
      <c r="L18" s="103">
        <v>1300</v>
      </c>
    </row>
    <row r="19" spans="1:12" ht="15.75">
      <c r="A19" s="182" t="s">
        <v>51</v>
      </c>
      <c r="B19" s="183"/>
      <c r="C19" s="184"/>
      <c r="D19" s="104" t="s">
        <v>282</v>
      </c>
      <c r="E19" s="105"/>
      <c r="F19" s="101">
        <f aca="true" t="shared" si="8" ref="F19:L21">F20</f>
        <v>7386</v>
      </c>
      <c r="G19" s="101">
        <f t="shared" si="8"/>
        <v>7297</v>
      </c>
      <c r="H19" s="101">
        <f t="shared" si="8"/>
        <v>20000</v>
      </c>
      <c r="I19" s="101">
        <f t="shared" si="8"/>
        <v>5000</v>
      </c>
      <c r="J19" s="101">
        <f t="shared" si="8"/>
        <v>20000</v>
      </c>
      <c r="K19" s="101">
        <f t="shared" si="8"/>
        <v>5000</v>
      </c>
      <c r="L19" s="101">
        <f t="shared" si="8"/>
        <v>5000</v>
      </c>
    </row>
    <row r="20" spans="1:12" ht="12.75" outlineLevel="1">
      <c r="A20" s="23" t="s">
        <v>155</v>
      </c>
      <c r="B20" s="24">
        <v>630</v>
      </c>
      <c r="C20" s="23"/>
      <c r="D20" s="24"/>
      <c r="E20" s="102" t="s">
        <v>210</v>
      </c>
      <c r="F20" s="103">
        <f t="shared" si="8"/>
        <v>7386</v>
      </c>
      <c r="G20" s="103">
        <f t="shared" si="8"/>
        <v>7297</v>
      </c>
      <c r="H20" s="103">
        <f t="shared" si="8"/>
        <v>20000</v>
      </c>
      <c r="I20" s="103">
        <f t="shared" si="8"/>
        <v>5000</v>
      </c>
      <c r="J20" s="103">
        <f t="shared" si="8"/>
        <v>20000</v>
      </c>
      <c r="K20" s="103">
        <f t="shared" si="8"/>
        <v>5000</v>
      </c>
      <c r="L20" s="103">
        <f t="shared" si="8"/>
        <v>5000</v>
      </c>
    </row>
    <row r="21" spans="1:12" ht="12.75" outlineLevel="2">
      <c r="A21" s="23" t="s">
        <v>155</v>
      </c>
      <c r="B21" s="24"/>
      <c r="C21" s="23" t="s">
        <v>168</v>
      </c>
      <c r="D21" s="24"/>
      <c r="E21" s="102" t="s">
        <v>206</v>
      </c>
      <c r="F21" s="103">
        <f t="shared" si="8"/>
        <v>7386</v>
      </c>
      <c r="G21" s="103">
        <f t="shared" si="8"/>
        <v>7297</v>
      </c>
      <c r="H21" s="103">
        <f t="shared" si="8"/>
        <v>20000</v>
      </c>
      <c r="I21" s="103">
        <f t="shared" si="8"/>
        <v>5000</v>
      </c>
      <c r="J21" s="103">
        <f t="shared" si="8"/>
        <v>20000</v>
      </c>
      <c r="K21" s="103">
        <f t="shared" si="8"/>
        <v>5000</v>
      </c>
      <c r="L21" s="103">
        <f t="shared" si="8"/>
        <v>5000</v>
      </c>
    </row>
    <row r="22" spans="1:12" ht="12.75" hidden="1" outlineLevel="3">
      <c r="A22" s="23" t="s">
        <v>155</v>
      </c>
      <c r="B22" s="24"/>
      <c r="C22" s="23"/>
      <c r="D22" s="24">
        <v>637005</v>
      </c>
      <c r="E22" s="102" t="s">
        <v>472</v>
      </c>
      <c r="F22" s="103">
        <v>7386</v>
      </c>
      <c r="G22" s="103">
        <v>7297</v>
      </c>
      <c r="H22" s="103">
        <v>20000</v>
      </c>
      <c r="I22" s="103">
        <v>5000</v>
      </c>
      <c r="J22" s="103">
        <v>20000</v>
      </c>
      <c r="K22" s="103">
        <v>5000</v>
      </c>
      <c r="L22" s="103">
        <v>5000</v>
      </c>
    </row>
    <row r="23" spans="1:12" ht="12.75">
      <c r="A23" s="85"/>
      <c r="B23" s="106"/>
      <c r="C23" s="106"/>
      <c r="D23" s="106"/>
      <c r="E23" s="106"/>
      <c r="F23" s="107"/>
      <c r="G23" s="107"/>
      <c r="H23" s="107"/>
      <c r="I23" s="107"/>
      <c r="J23" s="107"/>
      <c r="K23" s="107"/>
      <c r="L23" s="107"/>
    </row>
    <row r="24" spans="1:12" s="11" customFormat="1" ht="18.75">
      <c r="A24" s="170" t="s">
        <v>147</v>
      </c>
      <c r="B24" s="170"/>
      <c r="C24" s="170"/>
      <c r="D24" s="170"/>
      <c r="E24" s="170"/>
      <c r="F24" s="108">
        <f aca="true" t="shared" si="9" ref="F24:L24">F25+F30+F42+F71+F96+F115</f>
        <v>85971.25</v>
      </c>
      <c r="G24" s="108">
        <f t="shared" si="9"/>
        <v>106606.31999999999</v>
      </c>
      <c r="H24" s="108">
        <f t="shared" si="9"/>
        <v>119257</v>
      </c>
      <c r="I24" s="108">
        <f t="shared" si="9"/>
        <v>114257</v>
      </c>
      <c r="J24" s="108">
        <f t="shared" si="9"/>
        <v>119607</v>
      </c>
      <c r="K24" s="108">
        <f t="shared" si="9"/>
        <v>121607</v>
      </c>
      <c r="L24" s="108">
        <f t="shared" si="9"/>
        <v>121607</v>
      </c>
    </row>
    <row r="25" spans="1:12" ht="15.75" customHeight="1">
      <c r="A25" s="182" t="s">
        <v>64</v>
      </c>
      <c r="B25" s="183"/>
      <c r="C25" s="184"/>
      <c r="D25" s="104" t="s">
        <v>239</v>
      </c>
      <c r="E25" s="105"/>
      <c r="F25" s="101">
        <f aca="true" t="shared" si="10" ref="F25:L26">F26</f>
        <v>10166.4</v>
      </c>
      <c r="G25" s="101">
        <f t="shared" si="10"/>
        <v>19432</v>
      </c>
      <c r="H25" s="101">
        <f t="shared" si="10"/>
        <v>23500</v>
      </c>
      <c r="I25" s="101">
        <f t="shared" si="10"/>
        <v>23500</v>
      </c>
      <c r="J25" s="101">
        <f t="shared" si="10"/>
        <v>23500</v>
      </c>
      <c r="K25" s="101">
        <f t="shared" si="10"/>
        <v>23500</v>
      </c>
      <c r="L25" s="101">
        <f t="shared" si="10"/>
        <v>23500</v>
      </c>
    </row>
    <row r="26" spans="1:12" ht="12.75" customHeight="1" outlineLevel="1">
      <c r="A26" s="23" t="s">
        <v>47</v>
      </c>
      <c r="B26" s="24">
        <v>630</v>
      </c>
      <c r="C26" s="23"/>
      <c r="D26" s="24"/>
      <c r="E26" s="102" t="s">
        <v>210</v>
      </c>
      <c r="F26" s="103">
        <f t="shared" si="10"/>
        <v>10166.4</v>
      </c>
      <c r="G26" s="103">
        <f t="shared" si="10"/>
        <v>19432</v>
      </c>
      <c r="H26" s="103">
        <f t="shared" si="10"/>
        <v>23500</v>
      </c>
      <c r="I26" s="103">
        <f t="shared" si="10"/>
        <v>23500</v>
      </c>
      <c r="J26" s="103">
        <f t="shared" si="10"/>
        <v>23500</v>
      </c>
      <c r="K26" s="103">
        <f t="shared" si="10"/>
        <v>23500</v>
      </c>
      <c r="L26" s="103">
        <f t="shared" si="10"/>
        <v>23500</v>
      </c>
    </row>
    <row r="27" spans="1:12" ht="12.75" customHeight="1" outlineLevel="2">
      <c r="A27" s="23" t="s">
        <v>47</v>
      </c>
      <c r="B27" s="24"/>
      <c r="C27" s="23" t="s">
        <v>168</v>
      </c>
      <c r="D27" s="24"/>
      <c r="E27" s="102" t="s">
        <v>206</v>
      </c>
      <c r="F27" s="103">
        <f aca="true" t="shared" si="11" ref="F27:L27">SUM(F28:F29)</f>
        <v>10166.4</v>
      </c>
      <c r="G27" s="103">
        <f t="shared" si="11"/>
        <v>19432</v>
      </c>
      <c r="H27" s="103">
        <f t="shared" si="11"/>
        <v>23500</v>
      </c>
      <c r="I27" s="103">
        <f t="shared" si="11"/>
        <v>23500</v>
      </c>
      <c r="J27" s="103">
        <f t="shared" si="11"/>
        <v>23500</v>
      </c>
      <c r="K27" s="103">
        <f t="shared" si="11"/>
        <v>23500</v>
      </c>
      <c r="L27" s="103">
        <f t="shared" si="11"/>
        <v>23500</v>
      </c>
    </row>
    <row r="28" spans="1:12" ht="12.75" customHeight="1" hidden="1" outlineLevel="3">
      <c r="A28" s="23" t="s">
        <v>47</v>
      </c>
      <c r="B28" s="24"/>
      <c r="C28" s="23"/>
      <c r="D28" s="24">
        <v>637005</v>
      </c>
      <c r="E28" s="102" t="s">
        <v>10</v>
      </c>
      <c r="F28" s="103">
        <v>10127.9</v>
      </c>
      <c r="G28" s="103">
        <v>18632</v>
      </c>
      <c r="H28" s="103">
        <v>23000</v>
      </c>
      <c r="I28" s="103">
        <v>23000</v>
      </c>
      <c r="J28" s="103">
        <v>23000</v>
      </c>
      <c r="K28" s="103">
        <v>23000</v>
      </c>
      <c r="L28" s="103">
        <v>23000</v>
      </c>
    </row>
    <row r="29" spans="1:12" ht="12.75" customHeight="1" hidden="1" outlineLevel="3">
      <c r="A29" s="23" t="s">
        <v>47</v>
      </c>
      <c r="B29" s="24"/>
      <c r="C29" s="23"/>
      <c r="D29" s="24">
        <v>637012</v>
      </c>
      <c r="E29" s="102" t="s">
        <v>283</v>
      </c>
      <c r="F29" s="103">
        <v>38.5</v>
      </c>
      <c r="G29" s="103">
        <v>800</v>
      </c>
      <c r="H29" s="103">
        <v>500</v>
      </c>
      <c r="I29" s="103">
        <v>500</v>
      </c>
      <c r="J29" s="103">
        <v>500</v>
      </c>
      <c r="K29" s="103">
        <v>500</v>
      </c>
      <c r="L29" s="103">
        <v>500</v>
      </c>
    </row>
    <row r="30" spans="1:12" ht="15.75" customHeight="1">
      <c r="A30" s="169" t="s">
        <v>65</v>
      </c>
      <c r="B30" s="169"/>
      <c r="C30" s="169"/>
      <c r="D30" s="99" t="s">
        <v>22</v>
      </c>
      <c r="E30" s="99"/>
      <c r="F30" s="101">
        <f aca="true" t="shared" si="12" ref="F30:L30">F31+F39</f>
        <v>12890.25</v>
      </c>
      <c r="G30" s="101">
        <f t="shared" si="12"/>
        <v>13351.04</v>
      </c>
      <c r="H30" s="101">
        <f t="shared" si="12"/>
        <v>18557</v>
      </c>
      <c r="I30" s="101">
        <f t="shared" si="12"/>
        <v>18557</v>
      </c>
      <c r="J30" s="101">
        <f t="shared" si="12"/>
        <v>18557</v>
      </c>
      <c r="K30" s="101">
        <f t="shared" si="12"/>
        <v>18557</v>
      </c>
      <c r="L30" s="101">
        <f t="shared" si="12"/>
        <v>18557</v>
      </c>
    </row>
    <row r="31" spans="1:12" ht="12.75" customHeight="1" outlineLevel="1">
      <c r="A31" s="23" t="s">
        <v>47</v>
      </c>
      <c r="B31" s="24">
        <v>620</v>
      </c>
      <c r="C31" s="23"/>
      <c r="D31" s="24"/>
      <c r="E31" s="102" t="s">
        <v>185</v>
      </c>
      <c r="F31" s="103">
        <f aca="true" t="shared" si="13" ref="F31">SUM(F32:F34)</f>
        <v>3117.25</v>
      </c>
      <c r="G31" s="103">
        <f aca="true" t="shared" si="14" ref="G31:H31">SUM(G32:G34)</f>
        <v>3085.04</v>
      </c>
      <c r="H31" s="103">
        <f t="shared" si="14"/>
        <v>4557</v>
      </c>
      <c r="I31" s="103">
        <f aca="true" t="shared" si="15" ref="I31">SUM(I32:I34)</f>
        <v>4557</v>
      </c>
      <c r="J31" s="103">
        <f aca="true" t="shared" si="16" ref="J31:K31">SUM(J32:J34)</f>
        <v>4557</v>
      </c>
      <c r="K31" s="103">
        <f t="shared" si="16"/>
        <v>4557</v>
      </c>
      <c r="L31" s="103">
        <f aca="true" t="shared" si="17" ref="L31">SUM(L32:L34)</f>
        <v>4557</v>
      </c>
    </row>
    <row r="32" spans="1:12" ht="12.75" customHeight="1" outlineLevel="2">
      <c r="A32" s="23" t="s">
        <v>47</v>
      </c>
      <c r="B32" s="24"/>
      <c r="C32" s="23" t="s">
        <v>169</v>
      </c>
      <c r="D32" s="24"/>
      <c r="E32" s="102" t="s">
        <v>186</v>
      </c>
      <c r="F32" s="103">
        <v>462.35</v>
      </c>
      <c r="G32" s="103">
        <v>464.15</v>
      </c>
      <c r="H32" s="103">
        <v>700</v>
      </c>
      <c r="I32" s="103">
        <v>700</v>
      </c>
      <c r="J32" s="103">
        <v>700</v>
      </c>
      <c r="K32" s="103">
        <v>700</v>
      </c>
      <c r="L32" s="103">
        <v>700</v>
      </c>
    </row>
    <row r="33" spans="1:12" ht="12.75" customHeight="1" outlineLevel="2">
      <c r="A33" s="23" t="s">
        <v>47</v>
      </c>
      <c r="B33" s="24"/>
      <c r="C33" s="23" t="s">
        <v>170</v>
      </c>
      <c r="D33" s="24"/>
      <c r="E33" s="102" t="s">
        <v>187</v>
      </c>
      <c r="F33" s="103">
        <v>481.25</v>
      </c>
      <c r="G33" s="103">
        <v>523.35</v>
      </c>
      <c r="H33" s="103">
        <v>700</v>
      </c>
      <c r="I33" s="103">
        <v>700</v>
      </c>
      <c r="J33" s="103">
        <v>700</v>
      </c>
      <c r="K33" s="103">
        <v>700</v>
      </c>
      <c r="L33" s="103">
        <v>700</v>
      </c>
    </row>
    <row r="34" spans="1:12" ht="12.75" customHeight="1" outlineLevel="2">
      <c r="A34" s="23" t="s">
        <v>47</v>
      </c>
      <c r="B34" s="24"/>
      <c r="C34" s="23" t="s">
        <v>171</v>
      </c>
      <c r="D34" s="24"/>
      <c r="E34" s="102" t="s">
        <v>188</v>
      </c>
      <c r="F34" s="103">
        <f aca="true" t="shared" si="18" ref="F34:L34">SUM(F35:F38)</f>
        <v>2173.65</v>
      </c>
      <c r="G34" s="103">
        <f t="shared" si="18"/>
        <v>2097.54</v>
      </c>
      <c r="H34" s="103">
        <f t="shared" si="18"/>
        <v>3157</v>
      </c>
      <c r="I34" s="103">
        <f t="shared" si="18"/>
        <v>3157</v>
      </c>
      <c r="J34" s="103">
        <f t="shared" si="18"/>
        <v>3157</v>
      </c>
      <c r="K34" s="103">
        <f t="shared" si="18"/>
        <v>3157</v>
      </c>
      <c r="L34" s="103">
        <f t="shared" si="18"/>
        <v>3157</v>
      </c>
    </row>
    <row r="35" spans="1:12" ht="12.75" customHeight="1" hidden="1" outlineLevel="3">
      <c r="A35" s="23" t="s">
        <v>47</v>
      </c>
      <c r="B35" s="24"/>
      <c r="C35" s="23"/>
      <c r="D35" s="24">
        <v>625002</v>
      </c>
      <c r="E35" s="102" t="s">
        <v>190</v>
      </c>
      <c r="F35" s="103">
        <v>1366.2</v>
      </c>
      <c r="G35" s="103">
        <v>1335.32</v>
      </c>
      <c r="H35" s="103">
        <v>1960</v>
      </c>
      <c r="I35" s="103">
        <v>1960</v>
      </c>
      <c r="J35" s="103">
        <v>1960</v>
      </c>
      <c r="K35" s="103">
        <v>1960</v>
      </c>
      <c r="L35" s="103">
        <v>1960</v>
      </c>
    </row>
    <row r="36" spans="1:12" ht="12.75" customHeight="1" hidden="1" outlineLevel="3">
      <c r="A36" s="23" t="s">
        <v>47</v>
      </c>
      <c r="B36" s="24"/>
      <c r="C36" s="23"/>
      <c r="D36" s="24">
        <v>625003</v>
      </c>
      <c r="E36" s="102" t="s">
        <v>191</v>
      </c>
      <c r="F36" s="103">
        <v>76.02</v>
      </c>
      <c r="G36" s="103">
        <v>55.21</v>
      </c>
      <c r="H36" s="103">
        <v>112</v>
      </c>
      <c r="I36" s="103">
        <v>112</v>
      </c>
      <c r="J36" s="103">
        <v>112</v>
      </c>
      <c r="K36" s="103">
        <v>112</v>
      </c>
      <c r="L36" s="103">
        <v>112</v>
      </c>
    </row>
    <row r="37" spans="1:12" ht="12.75" customHeight="1" hidden="1" outlineLevel="3">
      <c r="A37" s="23" t="s">
        <v>47</v>
      </c>
      <c r="B37" s="24"/>
      <c r="C37" s="23"/>
      <c r="D37" s="24">
        <v>625004</v>
      </c>
      <c r="E37" s="102" t="s">
        <v>192</v>
      </c>
      <c r="F37" s="103">
        <v>270.72</v>
      </c>
      <c r="G37" s="103">
        <v>257.55</v>
      </c>
      <c r="H37" s="103">
        <v>420</v>
      </c>
      <c r="I37" s="103">
        <v>420</v>
      </c>
      <c r="J37" s="103">
        <v>420</v>
      </c>
      <c r="K37" s="103">
        <v>420</v>
      </c>
      <c r="L37" s="103">
        <v>420</v>
      </c>
    </row>
    <row r="38" spans="1:12" ht="12.75" customHeight="1" hidden="1" outlineLevel="3">
      <c r="A38" s="23" t="s">
        <v>47</v>
      </c>
      <c r="B38" s="24"/>
      <c r="C38" s="23"/>
      <c r="D38" s="24">
        <v>625007</v>
      </c>
      <c r="E38" s="102" t="s">
        <v>194</v>
      </c>
      <c r="F38" s="103">
        <v>460.71</v>
      </c>
      <c r="G38" s="103">
        <v>449.46</v>
      </c>
      <c r="H38" s="103">
        <v>665</v>
      </c>
      <c r="I38" s="103">
        <v>665</v>
      </c>
      <c r="J38" s="103">
        <v>665</v>
      </c>
      <c r="K38" s="103">
        <v>665</v>
      </c>
      <c r="L38" s="103">
        <v>665</v>
      </c>
    </row>
    <row r="39" spans="1:12" ht="12.75" customHeight="1" outlineLevel="1">
      <c r="A39" s="23" t="s">
        <v>47</v>
      </c>
      <c r="B39" s="24">
        <v>630</v>
      </c>
      <c r="C39" s="23"/>
      <c r="D39" s="24"/>
      <c r="E39" s="102" t="s">
        <v>210</v>
      </c>
      <c r="F39" s="103">
        <f aca="true" t="shared" si="19" ref="F39:L39">F40</f>
        <v>9773</v>
      </c>
      <c r="G39" s="103">
        <f t="shared" si="19"/>
        <v>10266</v>
      </c>
      <c r="H39" s="103">
        <f t="shared" si="19"/>
        <v>14000</v>
      </c>
      <c r="I39" s="103">
        <f t="shared" si="19"/>
        <v>14000</v>
      </c>
      <c r="J39" s="103">
        <f t="shared" si="19"/>
        <v>14000</v>
      </c>
      <c r="K39" s="103">
        <f t="shared" si="19"/>
        <v>14000</v>
      </c>
      <c r="L39" s="103">
        <f t="shared" si="19"/>
        <v>14000</v>
      </c>
    </row>
    <row r="40" spans="1:12" ht="12.75" customHeight="1" outlineLevel="2">
      <c r="A40" s="23" t="s">
        <v>47</v>
      </c>
      <c r="B40" s="24"/>
      <c r="C40" s="23" t="s">
        <v>168</v>
      </c>
      <c r="D40" s="24"/>
      <c r="E40" s="102" t="s">
        <v>206</v>
      </c>
      <c r="F40" s="103">
        <f aca="true" t="shared" si="20" ref="F40:L40">SUM(F41:F41)</f>
        <v>9773</v>
      </c>
      <c r="G40" s="103">
        <f t="shared" si="20"/>
        <v>10266</v>
      </c>
      <c r="H40" s="103">
        <f t="shared" si="20"/>
        <v>14000</v>
      </c>
      <c r="I40" s="103">
        <f t="shared" si="20"/>
        <v>14000</v>
      </c>
      <c r="J40" s="103">
        <f t="shared" si="20"/>
        <v>14000</v>
      </c>
      <c r="K40" s="103">
        <f t="shared" si="20"/>
        <v>14000</v>
      </c>
      <c r="L40" s="103">
        <f t="shared" si="20"/>
        <v>14000</v>
      </c>
    </row>
    <row r="41" spans="1:12" ht="12.75" customHeight="1" hidden="1" outlineLevel="3">
      <c r="A41" s="23" t="s">
        <v>47</v>
      </c>
      <c r="B41" s="24"/>
      <c r="C41" s="23"/>
      <c r="D41" s="24">
        <v>637026</v>
      </c>
      <c r="E41" s="102" t="s">
        <v>172</v>
      </c>
      <c r="F41" s="103">
        <v>9773</v>
      </c>
      <c r="G41" s="103">
        <v>10266</v>
      </c>
      <c r="H41" s="103">
        <v>14000</v>
      </c>
      <c r="I41" s="103">
        <v>14000</v>
      </c>
      <c r="J41" s="103">
        <v>14000</v>
      </c>
      <c r="K41" s="103">
        <v>14000</v>
      </c>
      <c r="L41" s="103">
        <v>14000</v>
      </c>
    </row>
    <row r="42" spans="1:12" ht="15.75" customHeight="1">
      <c r="A42" s="169" t="s">
        <v>66</v>
      </c>
      <c r="B42" s="169"/>
      <c r="C42" s="169"/>
      <c r="D42" s="99" t="s">
        <v>148</v>
      </c>
      <c r="E42" s="99"/>
      <c r="F42" s="101">
        <f aca="true" t="shared" si="21" ref="F42">F43+F54+F45</f>
        <v>4170.86</v>
      </c>
      <c r="G42" s="101">
        <f aca="true" t="shared" si="22" ref="G42:H42">G43+G54+G45</f>
        <v>2266.43</v>
      </c>
      <c r="H42" s="101">
        <f t="shared" si="22"/>
        <v>0</v>
      </c>
      <c r="I42" s="101">
        <f aca="true" t="shared" si="23" ref="I42">I43+I54+I45</f>
        <v>0</v>
      </c>
      <c r="J42" s="101">
        <f aca="true" t="shared" si="24" ref="J42:K42">J43+J54+J45</f>
        <v>1150</v>
      </c>
      <c r="K42" s="101">
        <f t="shared" si="24"/>
        <v>1150</v>
      </c>
      <c r="L42" s="101">
        <f aca="true" t="shared" si="25" ref="L42">L43+L54+L45</f>
        <v>1150</v>
      </c>
    </row>
    <row r="43" spans="1:12" ht="12.75" customHeight="1" outlineLevel="1">
      <c r="A43" s="23" t="s">
        <v>95</v>
      </c>
      <c r="B43" s="24">
        <v>610</v>
      </c>
      <c r="C43" s="23"/>
      <c r="D43" s="24"/>
      <c r="E43" s="102" t="s">
        <v>276</v>
      </c>
      <c r="F43" s="103">
        <f aca="true" t="shared" si="26" ref="F43:L43">F44</f>
        <v>540</v>
      </c>
      <c r="G43" s="103">
        <f t="shared" si="26"/>
        <v>180</v>
      </c>
      <c r="H43" s="103">
        <f t="shared" si="26"/>
        <v>0</v>
      </c>
      <c r="I43" s="103">
        <f t="shared" si="26"/>
        <v>0</v>
      </c>
      <c r="J43" s="103">
        <f t="shared" si="26"/>
        <v>100</v>
      </c>
      <c r="K43" s="103">
        <f t="shared" si="26"/>
        <v>100</v>
      </c>
      <c r="L43" s="103">
        <f t="shared" si="26"/>
        <v>100</v>
      </c>
    </row>
    <row r="44" spans="1:12" ht="12.75" customHeight="1" outlineLevel="2">
      <c r="A44" s="23" t="s">
        <v>95</v>
      </c>
      <c r="B44" s="24"/>
      <c r="C44" s="23" t="s">
        <v>173</v>
      </c>
      <c r="D44" s="24" t="s">
        <v>224</v>
      </c>
      <c r="E44" s="102" t="s">
        <v>0</v>
      </c>
      <c r="F44" s="103">
        <v>540</v>
      </c>
      <c r="G44" s="103">
        <v>180</v>
      </c>
      <c r="H44" s="103">
        <v>0</v>
      </c>
      <c r="I44" s="103">
        <v>0</v>
      </c>
      <c r="J44" s="103">
        <v>100</v>
      </c>
      <c r="K44" s="103">
        <v>100</v>
      </c>
      <c r="L44" s="103">
        <v>100</v>
      </c>
    </row>
    <row r="45" spans="1:12" ht="12.75" customHeight="1" outlineLevel="1">
      <c r="A45" s="23" t="s">
        <v>95</v>
      </c>
      <c r="B45" s="24">
        <v>620</v>
      </c>
      <c r="C45" s="23"/>
      <c r="D45" s="24"/>
      <c r="E45" s="102" t="s">
        <v>185</v>
      </c>
      <c r="F45" s="103">
        <f aca="true" t="shared" si="27" ref="F45:H45">SUM(F46:F47)</f>
        <v>234.48000000000002</v>
      </c>
      <c r="G45" s="103">
        <f t="shared" si="27"/>
        <v>117.92999999999999</v>
      </c>
      <c r="H45" s="103">
        <f t="shared" si="27"/>
        <v>0</v>
      </c>
      <c r="I45" s="103">
        <f aca="true" t="shared" si="28" ref="I45">SUM(I46:I47)</f>
        <v>0</v>
      </c>
      <c r="J45" s="103">
        <f aca="true" t="shared" si="29" ref="J45:K45">SUM(J46:J47)</f>
        <v>36</v>
      </c>
      <c r="K45" s="103">
        <f t="shared" si="29"/>
        <v>36</v>
      </c>
      <c r="L45" s="103">
        <f aca="true" t="shared" si="30" ref="L45">SUM(L46:L47)</f>
        <v>36</v>
      </c>
    </row>
    <row r="46" spans="1:12" ht="12.75" customHeight="1" outlineLevel="2">
      <c r="A46" s="23" t="s">
        <v>95</v>
      </c>
      <c r="B46" s="24"/>
      <c r="C46" s="23" t="s">
        <v>169</v>
      </c>
      <c r="D46" s="24"/>
      <c r="E46" s="102" t="s">
        <v>186</v>
      </c>
      <c r="F46" s="103">
        <v>68</v>
      </c>
      <c r="G46" s="103">
        <v>18</v>
      </c>
      <c r="H46" s="103">
        <v>0</v>
      </c>
      <c r="I46" s="103">
        <v>0</v>
      </c>
      <c r="J46" s="103">
        <v>10</v>
      </c>
      <c r="K46" s="103">
        <v>10</v>
      </c>
      <c r="L46" s="103">
        <v>10</v>
      </c>
    </row>
    <row r="47" spans="1:12" ht="12.75" customHeight="1" outlineLevel="2">
      <c r="A47" s="23" t="s">
        <v>95</v>
      </c>
      <c r="B47" s="24"/>
      <c r="C47" s="23" t="s">
        <v>171</v>
      </c>
      <c r="D47" s="24"/>
      <c r="E47" s="102" t="s">
        <v>188</v>
      </c>
      <c r="F47" s="103">
        <f aca="true" t="shared" si="31" ref="F47">SUM(F48:F53)</f>
        <v>166.48000000000002</v>
      </c>
      <c r="G47" s="103">
        <f aca="true" t="shared" si="32" ref="G47:K47">SUM(G48:G53)</f>
        <v>99.92999999999999</v>
      </c>
      <c r="H47" s="103">
        <f t="shared" si="32"/>
        <v>0</v>
      </c>
      <c r="I47" s="103">
        <f aca="true" t="shared" si="33" ref="I47">SUM(I48:I53)</f>
        <v>0</v>
      </c>
      <c r="J47" s="103">
        <f t="shared" si="32"/>
        <v>26</v>
      </c>
      <c r="K47" s="103">
        <f t="shared" si="32"/>
        <v>26</v>
      </c>
      <c r="L47" s="103">
        <f aca="true" t="shared" si="34" ref="L47">SUM(L48:L53)</f>
        <v>26</v>
      </c>
    </row>
    <row r="48" spans="1:12" ht="12.75" customHeight="1" hidden="1" outlineLevel="3">
      <c r="A48" s="23" t="s">
        <v>95</v>
      </c>
      <c r="B48" s="24"/>
      <c r="C48" s="23"/>
      <c r="D48" s="24">
        <v>625001</v>
      </c>
      <c r="E48" s="102" t="s">
        <v>189</v>
      </c>
      <c r="F48" s="103">
        <v>7.56</v>
      </c>
      <c r="G48" s="103">
        <v>2.52</v>
      </c>
      <c r="H48" s="103">
        <v>0</v>
      </c>
      <c r="I48" s="103">
        <v>0</v>
      </c>
      <c r="J48" s="103">
        <v>2</v>
      </c>
      <c r="K48" s="103">
        <v>2</v>
      </c>
      <c r="L48" s="103">
        <v>2</v>
      </c>
    </row>
    <row r="49" spans="1:12" ht="12.75" customHeight="1" hidden="1" outlineLevel="3">
      <c r="A49" s="23" t="s">
        <v>95</v>
      </c>
      <c r="B49" s="24"/>
      <c r="C49" s="23"/>
      <c r="D49" s="24">
        <v>625002</v>
      </c>
      <c r="E49" s="102" t="s">
        <v>190</v>
      </c>
      <c r="F49" s="103">
        <v>95.38</v>
      </c>
      <c r="G49" s="103">
        <v>66.32</v>
      </c>
      <c r="H49" s="103">
        <v>0</v>
      </c>
      <c r="I49" s="103">
        <v>0</v>
      </c>
      <c r="J49" s="103">
        <v>14</v>
      </c>
      <c r="K49" s="103">
        <v>14</v>
      </c>
      <c r="L49" s="103">
        <v>14</v>
      </c>
    </row>
    <row r="50" spans="1:12" ht="12.75" customHeight="1" hidden="1" outlineLevel="3">
      <c r="A50" s="23" t="s">
        <v>95</v>
      </c>
      <c r="B50" s="24"/>
      <c r="C50" s="23"/>
      <c r="D50" s="24">
        <v>625003</v>
      </c>
      <c r="E50" s="102" t="s">
        <v>191</v>
      </c>
      <c r="F50" s="103">
        <v>5.44</v>
      </c>
      <c r="G50" s="103">
        <v>3.79</v>
      </c>
      <c r="H50" s="103">
        <v>0</v>
      </c>
      <c r="I50" s="103">
        <v>0</v>
      </c>
      <c r="J50" s="103">
        <v>1</v>
      </c>
      <c r="K50" s="103">
        <v>1</v>
      </c>
      <c r="L50" s="103">
        <v>1</v>
      </c>
    </row>
    <row r="51" spans="1:12" ht="12.75" customHeight="1" hidden="1" outlineLevel="3">
      <c r="A51" s="23" t="s">
        <v>95</v>
      </c>
      <c r="B51" s="24"/>
      <c r="C51" s="23"/>
      <c r="D51" s="24">
        <v>625004</v>
      </c>
      <c r="E51" s="102" t="s">
        <v>192</v>
      </c>
      <c r="F51" s="103">
        <v>20.4</v>
      </c>
      <c r="G51" s="103">
        <v>3</v>
      </c>
      <c r="H51" s="103">
        <v>0</v>
      </c>
      <c r="I51" s="103">
        <v>0</v>
      </c>
      <c r="J51" s="103">
        <v>3</v>
      </c>
      <c r="K51" s="103">
        <v>3</v>
      </c>
      <c r="L51" s="103">
        <v>3</v>
      </c>
    </row>
    <row r="52" spans="1:12" ht="12.75" customHeight="1" hidden="1" outlineLevel="3">
      <c r="A52" s="23" t="s">
        <v>95</v>
      </c>
      <c r="B52" s="24"/>
      <c r="C52" s="23"/>
      <c r="D52" s="24">
        <v>625005</v>
      </c>
      <c r="E52" s="102" t="s">
        <v>193</v>
      </c>
      <c r="F52" s="103">
        <v>5.4</v>
      </c>
      <c r="G52" s="103">
        <v>1.8</v>
      </c>
      <c r="H52" s="103">
        <v>0</v>
      </c>
      <c r="I52" s="103">
        <v>0</v>
      </c>
      <c r="J52" s="103">
        <v>1</v>
      </c>
      <c r="K52" s="103">
        <v>1</v>
      </c>
      <c r="L52" s="103">
        <v>1</v>
      </c>
    </row>
    <row r="53" spans="1:12" ht="12.75" customHeight="1" hidden="1" outlineLevel="3">
      <c r="A53" s="23" t="s">
        <v>95</v>
      </c>
      <c r="B53" s="24"/>
      <c r="C53" s="23"/>
      <c r="D53" s="24">
        <v>625007</v>
      </c>
      <c r="E53" s="102" t="s">
        <v>194</v>
      </c>
      <c r="F53" s="103">
        <v>32.3</v>
      </c>
      <c r="G53" s="103">
        <v>22.5</v>
      </c>
      <c r="H53" s="103">
        <v>0</v>
      </c>
      <c r="I53" s="103">
        <v>0</v>
      </c>
      <c r="J53" s="103">
        <v>5</v>
      </c>
      <c r="K53" s="103">
        <v>5</v>
      </c>
      <c r="L53" s="103">
        <v>5</v>
      </c>
    </row>
    <row r="54" spans="1:12" ht="12.75" customHeight="1" outlineLevel="1">
      <c r="A54" s="23" t="s">
        <v>95</v>
      </c>
      <c r="B54" s="24">
        <v>630</v>
      </c>
      <c r="C54" s="24"/>
      <c r="D54" s="24"/>
      <c r="E54" s="102" t="s">
        <v>210</v>
      </c>
      <c r="F54" s="103">
        <f aca="true" t="shared" si="35" ref="F54:H54">F55+F57+F60+F63+F65</f>
        <v>3396.3799999999997</v>
      </c>
      <c r="G54" s="103">
        <f t="shared" si="35"/>
        <v>1968.5</v>
      </c>
      <c r="H54" s="103">
        <f t="shared" si="35"/>
        <v>0</v>
      </c>
      <c r="I54" s="103">
        <f aca="true" t="shared" si="36" ref="I54">I55+I57+I60+I63+I65</f>
        <v>0</v>
      </c>
      <c r="J54" s="103">
        <f aca="true" t="shared" si="37" ref="J54:K54">J55+J57+J60+J63+J65</f>
        <v>1014</v>
      </c>
      <c r="K54" s="103">
        <f t="shared" si="37"/>
        <v>1014</v>
      </c>
      <c r="L54" s="103">
        <f aca="true" t="shared" si="38" ref="L54">L55+L57+L60+L63+L65</f>
        <v>1014</v>
      </c>
    </row>
    <row r="55" spans="1:12" ht="12.75" customHeight="1" outlineLevel="2">
      <c r="A55" s="23" t="s">
        <v>95</v>
      </c>
      <c r="B55" s="24"/>
      <c r="C55" s="23" t="s">
        <v>211</v>
      </c>
      <c r="D55" s="24"/>
      <c r="E55" s="102" t="s">
        <v>1</v>
      </c>
      <c r="F55" s="103">
        <f aca="true" t="shared" si="39" ref="F55:L55">F56</f>
        <v>29.34</v>
      </c>
      <c r="G55" s="103">
        <f t="shared" si="39"/>
        <v>0</v>
      </c>
      <c r="H55" s="103">
        <f t="shared" si="39"/>
        <v>0</v>
      </c>
      <c r="I55" s="103">
        <f t="shared" si="39"/>
        <v>0</v>
      </c>
      <c r="J55" s="103">
        <f t="shared" si="39"/>
        <v>10</v>
      </c>
      <c r="K55" s="103">
        <f t="shared" si="39"/>
        <v>10</v>
      </c>
      <c r="L55" s="103">
        <f t="shared" si="39"/>
        <v>10</v>
      </c>
    </row>
    <row r="56" spans="1:12" ht="12.75" customHeight="1" hidden="1" outlineLevel="3">
      <c r="A56" s="23" t="s">
        <v>95</v>
      </c>
      <c r="B56" s="24"/>
      <c r="C56" s="23"/>
      <c r="D56" s="24">
        <v>631001</v>
      </c>
      <c r="E56" s="102" t="s">
        <v>212</v>
      </c>
      <c r="F56" s="103">
        <v>29.34</v>
      </c>
      <c r="G56" s="103">
        <v>0</v>
      </c>
      <c r="H56" s="103">
        <v>0</v>
      </c>
      <c r="I56" s="103">
        <v>0</v>
      </c>
      <c r="J56" s="103">
        <v>10</v>
      </c>
      <c r="K56" s="103">
        <v>10</v>
      </c>
      <c r="L56" s="103">
        <v>10</v>
      </c>
    </row>
    <row r="57" spans="1:12" ht="12.75" customHeight="1" outlineLevel="2" collapsed="1">
      <c r="A57" s="23" t="s">
        <v>95</v>
      </c>
      <c r="B57" s="24"/>
      <c r="C57" s="23" t="s">
        <v>183</v>
      </c>
      <c r="D57" s="24"/>
      <c r="E57" s="102" t="s">
        <v>195</v>
      </c>
      <c r="F57" s="103">
        <f aca="true" t="shared" si="40" ref="F57:H57">SUM(F58:F59)</f>
        <v>101.75</v>
      </c>
      <c r="G57" s="103">
        <f t="shared" si="40"/>
        <v>296.45</v>
      </c>
      <c r="H57" s="103">
        <f t="shared" si="40"/>
        <v>0</v>
      </c>
      <c r="I57" s="103">
        <f aca="true" t="shared" si="41" ref="I57">SUM(I58:I59)</f>
        <v>0</v>
      </c>
      <c r="J57" s="103">
        <f aca="true" t="shared" si="42" ref="J57:K57">SUM(J58:J59)</f>
        <v>20</v>
      </c>
      <c r="K57" s="103">
        <f t="shared" si="42"/>
        <v>20</v>
      </c>
      <c r="L57" s="103">
        <f aca="true" t="shared" si="43" ref="L57">SUM(L58:L59)</f>
        <v>20</v>
      </c>
    </row>
    <row r="58" spans="1:12" ht="12.75" customHeight="1" hidden="1" outlineLevel="3">
      <c r="A58" s="23" t="s">
        <v>95</v>
      </c>
      <c r="B58" s="24"/>
      <c r="C58" s="23"/>
      <c r="D58" s="24">
        <v>632003</v>
      </c>
      <c r="E58" s="102" t="s">
        <v>264</v>
      </c>
      <c r="F58" s="103">
        <v>56.75</v>
      </c>
      <c r="G58" s="103">
        <v>281.45</v>
      </c>
      <c r="H58" s="103">
        <v>0</v>
      </c>
      <c r="I58" s="103">
        <v>0</v>
      </c>
      <c r="J58" s="103">
        <v>10</v>
      </c>
      <c r="K58" s="103">
        <v>10</v>
      </c>
      <c r="L58" s="103">
        <v>10</v>
      </c>
    </row>
    <row r="59" spans="1:12" ht="12.75" customHeight="1" hidden="1" outlineLevel="3">
      <c r="A59" s="23" t="s">
        <v>95</v>
      </c>
      <c r="B59" s="24"/>
      <c r="C59" s="23"/>
      <c r="D59" s="24">
        <v>632005</v>
      </c>
      <c r="E59" s="102" t="s">
        <v>378</v>
      </c>
      <c r="F59" s="103">
        <v>45</v>
      </c>
      <c r="G59" s="103">
        <v>15</v>
      </c>
      <c r="H59" s="103">
        <v>0</v>
      </c>
      <c r="I59" s="103">
        <v>0</v>
      </c>
      <c r="J59" s="103">
        <v>10</v>
      </c>
      <c r="K59" s="103">
        <v>10</v>
      </c>
      <c r="L59" s="103">
        <v>10</v>
      </c>
    </row>
    <row r="60" spans="1:12" ht="12.75" customHeight="1" outlineLevel="2" collapsed="1">
      <c r="A60" s="23" t="s">
        <v>95</v>
      </c>
      <c r="B60" s="24"/>
      <c r="C60" s="23" t="s">
        <v>174</v>
      </c>
      <c r="D60" s="24"/>
      <c r="E60" s="102" t="s">
        <v>197</v>
      </c>
      <c r="F60" s="103">
        <f aca="true" t="shared" si="44" ref="F60:H60">SUM(F61:F62)</f>
        <v>139.37</v>
      </c>
      <c r="G60" s="103">
        <f t="shared" si="44"/>
        <v>98.19</v>
      </c>
      <c r="H60" s="103">
        <f t="shared" si="44"/>
        <v>0</v>
      </c>
      <c r="I60" s="103">
        <f aca="true" t="shared" si="45" ref="I60">SUM(I61:I62)</f>
        <v>0</v>
      </c>
      <c r="J60" s="103">
        <f aca="true" t="shared" si="46" ref="J60:K60">SUM(J61:J62)</f>
        <v>80</v>
      </c>
      <c r="K60" s="103">
        <f t="shared" si="46"/>
        <v>80</v>
      </c>
      <c r="L60" s="103">
        <f aca="true" t="shared" si="47" ref="L60">SUM(L61:L62)</f>
        <v>80</v>
      </c>
    </row>
    <row r="61" spans="1:12" ht="12.75" customHeight="1" hidden="1" outlineLevel="3">
      <c r="A61" s="23" t="s">
        <v>95</v>
      </c>
      <c r="B61" s="24"/>
      <c r="C61" s="23"/>
      <c r="D61" s="24">
        <v>633006</v>
      </c>
      <c r="E61" s="102" t="s">
        <v>3</v>
      </c>
      <c r="F61" s="103">
        <v>33.34</v>
      </c>
      <c r="G61" s="103">
        <v>62.19</v>
      </c>
      <c r="H61" s="103">
        <v>0</v>
      </c>
      <c r="I61" s="103">
        <v>0</v>
      </c>
      <c r="J61" s="103">
        <v>30</v>
      </c>
      <c r="K61" s="103">
        <v>30</v>
      </c>
      <c r="L61" s="103">
        <v>30</v>
      </c>
    </row>
    <row r="62" spans="1:12" ht="12.75" customHeight="1" hidden="1" outlineLevel="3">
      <c r="A62" s="23" t="s">
        <v>95</v>
      </c>
      <c r="B62" s="24"/>
      <c r="C62" s="24"/>
      <c r="D62" s="24">
        <v>633016</v>
      </c>
      <c r="E62" s="102" t="s">
        <v>310</v>
      </c>
      <c r="F62" s="103">
        <v>106.03</v>
      </c>
      <c r="G62" s="103">
        <v>36</v>
      </c>
      <c r="H62" s="103">
        <v>0</v>
      </c>
      <c r="I62" s="103">
        <v>0</v>
      </c>
      <c r="J62" s="103">
        <v>50</v>
      </c>
      <c r="K62" s="103">
        <v>50</v>
      </c>
      <c r="L62" s="103">
        <v>50</v>
      </c>
    </row>
    <row r="63" spans="1:12" ht="12.75" customHeight="1" outlineLevel="2" collapsed="1">
      <c r="A63" s="23" t="s">
        <v>95</v>
      </c>
      <c r="B63" s="24"/>
      <c r="C63" s="23" t="s">
        <v>178</v>
      </c>
      <c r="D63" s="24"/>
      <c r="E63" s="102" t="s">
        <v>301</v>
      </c>
      <c r="F63" s="103">
        <f aca="true" t="shared" si="48" ref="F63:L63">SUM(F64:F64)</f>
        <v>40.83</v>
      </c>
      <c r="G63" s="103">
        <f t="shared" si="48"/>
        <v>0</v>
      </c>
      <c r="H63" s="103">
        <f t="shared" si="48"/>
        <v>0</v>
      </c>
      <c r="I63" s="103">
        <f t="shared" si="48"/>
        <v>0</v>
      </c>
      <c r="J63" s="103">
        <f t="shared" si="48"/>
        <v>50</v>
      </c>
      <c r="K63" s="103">
        <f t="shared" si="48"/>
        <v>50</v>
      </c>
      <c r="L63" s="103">
        <f t="shared" si="48"/>
        <v>50</v>
      </c>
    </row>
    <row r="64" spans="1:12" ht="12.75" customHeight="1" hidden="1" outlineLevel="3">
      <c r="A64" s="23" t="s">
        <v>95</v>
      </c>
      <c r="B64" s="24"/>
      <c r="C64" s="23"/>
      <c r="D64" s="24">
        <v>634001</v>
      </c>
      <c r="E64" s="102" t="s">
        <v>381</v>
      </c>
      <c r="F64" s="103">
        <v>40.83</v>
      </c>
      <c r="G64" s="103">
        <v>0</v>
      </c>
      <c r="H64" s="103">
        <v>0</v>
      </c>
      <c r="I64" s="103">
        <v>0</v>
      </c>
      <c r="J64" s="103">
        <v>50</v>
      </c>
      <c r="K64" s="103">
        <v>50</v>
      </c>
      <c r="L64" s="103">
        <v>50</v>
      </c>
    </row>
    <row r="65" spans="1:12" ht="12.75" customHeight="1" outlineLevel="2" collapsed="1">
      <c r="A65" s="23" t="s">
        <v>95</v>
      </c>
      <c r="B65" s="24"/>
      <c r="C65" s="23" t="s">
        <v>168</v>
      </c>
      <c r="D65" s="24"/>
      <c r="E65" s="102" t="s">
        <v>206</v>
      </c>
      <c r="F65" s="103">
        <f aca="true" t="shared" si="49" ref="F65:L65">SUM(F66:F70)</f>
        <v>3085.0899999999997</v>
      </c>
      <c r="G65" s="103">
        <f t="shared" si="49"/>
        <v>1573.86</v>
      </c>
      <c r="H65" s="103">
        <f t="shared" si="49"/>
        <v>0</v>
      </c>
      <c r="I65" s="103">
        <f t="shared" si="49"/>
        <v>0</v>
      </c>
      <c r="J65" s="103">
        <f t="shared" si="49"/>
        <v>854</v>
      </c>
      <c r="K65" s="103">
        <f t="shared" si="49"/>
        <v>854</v>
      </c>
      <c r="L65" s="103">
        <f t="shared" si="49"/>
        <v>854</v>
      </c>
    </row>
    <row r="66" spans="1:12" ht="12.75" customHeight="1" hidden="1" outlineLevel="3">
      <c r="A66" s="23" t="s">
        <v>95</v>
      </c>
      <c r="B66" s="24"/>
      <c r="C66" s="23"/>
      <c r="D66" s="24">
        <v>637004</v>
      </c>
      <c r="E66" s="102" t="s">
        <v>208</v>
      </c>
      <c r="F66" s="103">
        <v>26.35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</row>
    <row r="67" spans="1:12" ht="12.75" customHeight="1" hidden="1" outlineLevel="3">
      <c r="A67" s="23" t="s">
        <v>95</v>
      </c>
      <c r="B67" s="24"/>
      <c r="C67" s="23"/>
      <c r="D67" s="24">
        <v>637007</v>
      </c>
      <c r="E67" s="102" t="s">
        <v>1</v>
      </c>
      <c r="F67" s="103">
        <v>0</v>
      </c>
      <c r="G67" s="103">
        <v>87.6</v>
      </c>
      <c r="H67" s="103">
        <v>0</v>
      </c>
      <c r="I67" s="103">
        <v>0</v>
      </c>
      <c r="J67" s="103">
        <v>150</v>
      </c>
      <c r="K67" s="103">
        <v>150</v>
      </c>
      <c r="L67" s="103">
        <v>150</v>
      </c>
    </row>
    <row r="68" spans="1:12" ht="12.75" customHeight="1" hidden="1" outlineLevel="3">
      <c r="A68" s="23" t="s">
        <v>95</v>
      </c>
      <c r="B68" s="24"/>
      <c r="C68" s="23"/>
      <c r="D68" s="24">
        <v>637014</v>
      </c>
      <c r="E68" s="102" t="s">
        <v>223</v>
      </c>
      <c r="F68" s="103">
        <v>588.6</v>
      </c>
      <c r="G68" s="103">
        <v>208.8</v>
      </c>
      <c r="H68" s="103">
        <v>0</v>
      </c>
      <c r="I68" s="103">
        <v>0</v>
      </c>
      <c r="J68" s="103">
        <v>150</v>
      </c>
      <c r="K68" s="103">
        <v>150</v>
      </c>
      <c r="L68" s="103">
        <v>150</v>
      </c>
    </row>
    <row r="69" spans="1:12" ht="12.75" customHeight="1" hidden="1" outlineLevel="3">
      <c r="A69" s="23" t="s">
        <v>95</v>
      </c>
      <c r="B69" s="24"/>
      <c r="C69" s="23"/>
      <c r="D69" s="24">
        <v>637026</v>
      </c>
      <c r="E69" s="102" t="s">
        <v>382</v>
      </c>
      <c r="F69" s="103">
        <v>2059.74</v>
      </c>
      <c r="G69" s="103">
        <v>983.7</v>
      </c>
      <c r="H69" s="103">
        <v>0</v>
      </c>
      <c r="I69" s="103">
        <v>0</v>
      </c>
      <c r="J69" s="103">
        <v>474</v>
      </c>
      <c r="K69" s="103">
        <v>474</v>
      </c>
      <c r="L69" s="103">
        <v>474</v>
      </c>
    </row>
    <row r="70" spans="1:12" ht="12.75" customHeight="1" hidden="1" outlineLevel="3">
      <c r="A70" s="23" t="s">
        <v>95</v>
      </c>
      <c r="B70" s="24"/>
      <c r="C70" s="23"/>
      <c r="D70" s="24">
        <v>637027</v>
      </c>
      <c r="E70" s="102" t="s">
        <v>215</v>
      </c>
      <c r="F70" s="103">
        <v>410.4</v>
      </c>
      <c r="G70" s="103">
        <v>293.76</v>
      </c>
      <c r="H70" s="103">
        <v>0</v>
      </c>
      <c r="I70" s="103">
        <v>0</v>
      </c>
      <c r="J70" s="103">
        <v>80</v>
      </c>
      <c r="K70" s="103">
        <v>80</v>
      </c>
      <c r="L70" s="103">
        <v>80</v>
      </c>
    </row>
    <row r="71" spans="1:14" s="12" customFormat="1" ht="15.75" customHeight="1">
      <c r="A71" s="182" t="s">
        <v>156</v>
      </c>
      <c r="B71" s="183"/>
      <c r="C71" s="184"/>
      <c r="D71" s="104" t="s">
        <v>24</v>
      </c>
      <c r="E71" s="105"/>
      <c r="F71" s="101">
        <f aca="true" t="shared" si="50" ref="F71:L71">F72</f>
        <v>39828.71000000001</v>
      </c>
      <c r="G71" s="101">
        <f t="shared" si="50"/>
        <v>53464.02999999999</v>
      </c>
      <c r="H71" s="101">
        <f t="shared" si="50"/>
        <v>52600</v>
      </c>
      <c r="I71" s="101">
        <f t="shared" si="50"/>
        <v>48000</v>
      </c>
      <c r="J71" s="101">
        <f t="shared" si="50"/>
        <v>51000</v>
      </c>
      <c r="K71" s="101">
        <f t="shared" si="50"/>
        <v>53000</v>
      </c>
      <c r="L71" s="101">
        <f t="shared" si="50"/>
        <v>53000</v>
      </c>
      <c r="N71" s="5"/>
    </row>
    <row r="72" spans="1:12" s="12" customFormat="1" ht="12.75" customHeight="1" outlineLevel="1">
      <c r="A72" s="23" t="s">
        <v>47</v>
      </c>
      <c r="B72" s="24">
        <v>630</v>
      </c>
      <c r="C72" s="24"/>
      <c r="D72" s="24"/>
      <c r="E72" s="102" t="s">
        <v>210</v>
      </c>
      <c r="F72" s="103">
        <f aca="true" t="shared" si="51" ref="F72:H72">F73+F84+F86+F92+F89</f>
        <v>39828.71000000001</v>
      </c>
      <c r="G72" s="103">
        <f t="shared" si="51"/>
        <v>53464.02999999999</v>
      </c>
      <c r="H72" s="103">
        <f t="shared" si="51"/>
        <v>52600</v>
      </c>
      <c r="I72" s="103">
        <f aca="true" t="shared" si="52" ref="I72">I73+I84+I86+I92+I89</f>
        <v>48000</v>
      </c>
      <c r="J72" s="103">
        <f aca="true" t="shared" si="53" ref="J72:K72">J73+J84+J86+J92+J89</f>
        <v>51000</v>
      </c>
      <c r="K72" s="103">
        <f t="shared" si="53"/>
        <v>53000</v>
      </c>
      <c r="L72" s="103">
        <f aca="true" t="shared" si="54" ref="L72">L73+L84+L86+L92+L89</f>
        <v>53000</v>
      </c>
    </row>
    <row r="73" spans="1:12" s="12" customFormat="1" ht="12.75" customHeight="1" outlineLevel="2">
      <c r="A73" s="23" t="s">
        <v>47</v>
      </c>
      <c r="B73" s="24"/>
      <c r="C73" s="24">
        <v>632</v>
      </c>
      <c r="D73" s="24"/>
      <c r="E73" s="102" t="s">
        <v>195</v>
      </c>
      <c r="F73" s="103">
        <f>SUM(F74:F83)</f>
        <v>22747.960000000003</v>
      </c>
      <c r="G73" s="103">
        <f>SUM(G74:G83)</f>
        <v>20349.609999999997</v>
      </c>
      <c r="H73" s="103">
        <f>SUM(H74:H83)</f>
        <v>20700</v>
      </c>
      <c r="I73" s="103">
        <f>SUM(I74:I83)</f>
        <v>24000</v>
      </c>
      <c r="J73" s="103">
        <f aca="true" t="shared" si="55" ref="J73">SUM(J74:J83)</f>
        <v>24000</v>
      </c>
      <c r="K73" s="103">
        <f aca="true" t="shared" si="56" ref="K73:L73">SUM(K74:K83)</f>
        <v>26000</v>
      </c>
      <c r="L73" s="103">
        <f t="shared" si="56"/>
        <v>26000</v>
      </c>
    </row>
    <row r="74" spans="1:12" s="12" customFormat="1" ht="12.75" customHeight="1" hidden="1" outlineLevel="3">
      <c r="A74" s="23" t="s">
        <v>47</v>
      </c>
      <c r="B74" s="24"/>
      <c r="C74" s="24"/>
      <c r="D74" s="29">
        <v>632001</v>
      </c>
      <c r="E74" s="37" t="s">
        <v>284</v>
      </c>
      <c r="F74" s="103">
        <v>3445.14</v>
      </c>
      <c r="G74" s="103">
        <v>2161.59</v>
      </c>
      <c r="H74" s="103">
        <v>2300</v>
      </c>
      <c r="I74" s="103">
        <v>2300</v>
      </c>
      <c r="J74" s="103">
        <v>2300</v>
      </c>
      <c r="K74" s="103">
        <v>2300</v>
      </c>
      <c r="L74" s="103">
        <v>2300</v>
      </c>
    </row>
    <row r="75" spans="1:12" s="12" customFormat="1" ht="12.75" customHeight="1" hidden="1" outlineLevel="3">
      <c r="A75" s="23" t="s">
        <v>47</v>
      </c>
      <c r="B75" s="24"/>
      <c r="C75" s="24"/>
      <c r="D75" s="29">
        <v>632001</v>
      </c>
      <c r="E75" s="37" t="s">
        <v>285</v>
      </c>
      <c r="F75" s="103">
        <v>2442</v>
      </c>
      <c r="G75" s="103">
        <v>2046</v>
      </c>
      <c r="H75" s="103">
        <v>2500</v>
      </c>
      <c r="I75" s="103">
        <v>2500</v>
      </c>
      <c r="J75" s="103">
        <v>2500</v>
      </c>
      <c r="K75" s="103">
        <v>2500</v>
      </c>
      <c r="L75" s="103">
        <v>2500</v>
      </c>
    </row>
    <row r="76" spans="1:12" s="12" customFormat="1" ht="12.75" customHeight="1" hidden="1" outlineLevel="3">
      <c r="A76" s="23" t="s">
        <v>47</v>
      </c>
      <c r="B76" s="24"/>
      <c r="C76" s="24"/>
      <c r="D76" s="29">
        <v>632001</v>
      </c>
      <c r="E76" s="37" t="s">
        <v>286</v>
      </c>
      <c r="F76" s="103">
        <v>3652</v>
      </c>
      <c r="G76" s="103">
        <v>2805</v>
      </c>
      <c r="H76" s="103">
        <v>2100</v>
      </c>
      <c r="I76" s="103">
        <v>2100</v>
      </c>
      <c r="J76" s="103">
        <v>2100</v>
      </c>
      <c r="K76" s="103">
        <v>2100</v>
      </c>
      <c r="L76" s="103">
        <v>2100</v>
      </c>
    </row>
    <row r="77" spans="1:12" s="12" customFormat="1" ht="12.75" customHeight="1" hidden="1" outlineLevel="3">
      <c r="A77" s="23" t="s">
        <v>47</v>
      </c>
      <c r="B77" s="24"/>
      <c r="C77" s="24"/>
      <c r="D77" s="29">
        <v>632001</v>
      </c>
      <c r="E77" s="37" t="s">
        <v>287</v>
      </c>
      <c r="F77" s="103">
        <v>5428.5</v>
      </c>
      <c r="G77" s="103">
        <v>5428.5</v>
      </c>
      <c r="H77" s="103">
        <v>5500</v>
      </c>
      <c r="I77" s="103">
        <v>5500</v>
      </c>
      <c r="J77" s="103">
        <v>5500</v>
      </c>
      <c r="K77" s="103">
        <v>5500</v>
      </c>
      <c r="L77" s="103">
        <v>5500</v>
      </c>
    </row>
    <row r="78" spans="1:12" s="12" customFormat="1" ht="12.75" customHeight="1" hidden="1" outlineLevel="3">
      <c r="A78" s="23" t="s">
        <v>47</v>
      </c>
      <c r="B78" s="24"/>
      <c r="C78" s="24"/>
      <c r="D78" s="29">
        <v>632001</v>
      </c>
      <c r="E78" s="37" t="s">
        <v>373</v>
      </c>
      <c r="F78" s="103">
        <v>2137.14</v>
      </c>
      <c r="G78" s="103">
        <v>2081.48</v>
      </c>
      <c r="H78" s="103">
        <v>2200</v>
      </c>
      <c r="I78" s="103">
        <v>2200</v>
      </c>
      <c r="J78" s="103">
        <v>2200</v>
      </c>
      <c r="K78" s="103">
        <v>2200</v>
      </c>
      <c r="L78" s="103">
        <v>2200</v>
      </c>
    </row>
    <row r="79" spans="1:12" s="12" customFormat="1" ht="12.75" customHeight="1" hidden="1" outlineLevel="3">
      <c r="A79" s="23" t="s">
        <v>47</v>
      </c>
      <c r="B79" s="24"/>
      <c r="C79" s="24"/>
      <c r="D79" s="29">
        <v>632001</v>
      </c>
      <c r="E79" s="37" t="s">
        <v>374</v>
      </c>
      <c r="F79" s="103">
        <v>1992</v>
      </c>
      <c r="G79" s="103">
        <v>2982.38</v>
      </c>
      <c r="H79" s="103">
        <v>1700</v>
      </c>
      <c r="I79" s="103">
        <v>2600</v>
      </c>
      <c r="J79" s="103">
        <v>2600</v>
      </c>
      <c r="K79" s="103">
        <v>2600</v>
      </c>
      <c r="L79" s="103">
        <v>2600</v>
      </c>
    </row>
    <row r="80" spans="1:12" s="12" customFormat="1" ht="12.75" customHeight="1" hidden="1" outlineLevel="3">
      <c r="A80" s="23" t="s">
        <v>47</v>
      </c>
      <c r="B80" s="24"/>
      <c r="C80" s="24"/>
      <c r="D80" s="29">
        <v>632001</v>
      </c>
      <c r="E80" s="37" t="s">
        <v>517</v>
      </c>
      <c r="F80" s="103">
        <v>0</v>
      </c>
      <c r="G80" s="103">
        <v>319</v>
      </c>
      <c r="H80" s="103">
        <v>1500</v>
      </c>
      <c r="I80" s="103">
        <v>3000</v>
      </c>
      <c r="J80" s="103">
        <v>3000</v>
      </c>
      <c r="K80" s="103">
        <v>5000</v>
      </c>
      <c r="L80" s="103">
        <v>5000</v>
      </c>
    </row>
    <row r="81" spans="1:12" s="12" customFormat="1" ht="12.75" customHeight="1" hidden="1" outlineLevel="3">
      <c r="A81" s="23" t="s">
        <v>47</v>
      </c>
      <c r="B81" s="24"/>
      <c r="C81" s="24"/>
      <c r="D81" s="29">
        <v>632002</v>
      </c>
      <c r="E81" s="37" t="s">
        <v>288</v>
      </c>
      <c r="F81" s="103">
        <v>374.54</v>
      </c>
      <c r="G81" s="103">
        <v>655.42</v>
      </c>
      <c r="H81" s="103">
        <v>700</v>
      </c>
      <c r="I81" s="103">
        <v>1300</v>
      </c>
      <c r="J81" s="103">
        <v>1300</v>
      </c>
      <c r="K81" s="103">
        <v>1300</v>
      </c>
      <c r="L81" s="103">
        <v>1300</v>
      </c>
    </row>
    <row r="82" spans="1:12" s="12" customFormat="1" ht="12.75" customHeight="1" hidden="1" outlineLevel="3">
      <c r="A82" s="23" t="s">
        <v>47</v>
      </c>
      <c r="B82" s="24"/>
      <c r="C82" s="24"/>
      <c r="D82" s="29">
        <v>632002</v>
      </c>
      <c r="E82" s="37" t="s">
        <v>289</v>
      </c>
      <c r="F82" s="103">
        <v>3194.15</v>
      </c>
      <c r="G82" s="103">
        <v>1801.14</v>
      </c>
      <c r="H82" s="103">
        <v>2000</v>
      </c>
      <c r="I82" s="103">
        <v>2000</v>
      </c>
      <c r="J82" s="103">
        <v>2000</v>
      </c>
      <c r="K82" s="103">
        <v>2000</v>
      </c>
      <c r="L82" s="103">
        <v>2000</v>
      </c>
    </row>
    <row r="83" spans="1:12" s="12" customFormat="1" ht="12.75" customHeight="1" hidden="1" outlineLevel="3">
      <c r="A83" s="23" t="s">
        <v>47</v>
      </c>
      <c r="B83" s="24"/>
      <c r="C83" s="24"/>
      <c r="D83" s="29">
        <v>632002</v>
      </c>
      <c r="E83" s="37" t="s">
        <v>375</v>
      </c>
      <c r="F83" s="103">
        <v>82.49</v>
      </c>
      <c r="G83" s="103">
        <v>69.1</v>
      </c>
      <c r="H83" s="103">
        <v>200</v>
      </c>
      <c r="I83" s="103">
        <v>500</v>
      </c>
      <c r="J83" s="103">
        <v>500</v>
      </c>
      <c r="K83" s="103">
        <v>500</v>
      </c>
      <c r="L83" s="103">
        <v>500</v>
      </c>
    </row>
    <row r="84" spans="1:12" ht="12.75" customHeight="1" outlineLevel="2" collapsed="1">
      <c r="A84" s="23" t="s">
        <v>47</v>
      </c>
      <c r="B84" s="24"/>
      <c r="C84" s="23" t="s">
        <v>174</v>
      </c>
      <c r="D84" s="24"/>
      <c r="E84" s="102" t="s">
        <v>197</v>
      </c>
      <c r="F84" s="103">
        <f aca="true" t="shared" si="57" ref="F84:L84">F85</f>
        <v>37.73</v>
      </c>
      <c r="G84" s="103">
        <f t="shared" si="57"/>
        <v>161.21</v>
      </c>
      <c r="H84" s="103">
        <f t="shared" si="57"/>
        <v>200</v>
      </c>
      <c r="I84" s="103">
        <f t="shared" si="57"/>
        <v>300</v>
      </c>
      <c r="J84" s="103">
        <f t="shared" si="57"/>
        <v>300</v>
      </c>
      <c r="K84" s="103">
        <f t="shared" si="57"/>
        <v>300</v>
      </c>
      <c r="L84" s="103">
        <f t="shared" si="57"/>
        <v>300</v>
      </c>
    </row>
    <row r="85" spans="1:12" ht="12.75" customHeight="1" hidden="1" outlineLevel="3">
      <c r="A85" s="23" t="s">
        <v>47</v>
      </c>
      <c r="B85" s="24"/>
      <c r="C85" s="23"/>
      <c r="D85" s="24">
        <v>633006</v>
      </c>
      <c r="E85" s="102" t="s">
        <v>3</v>
      </c>
      <c r="F85" s="103">
        <v>37.73</v>
      </c>
      <c r="G85" s="103">
        <v>161.21</v>
      </c>
      <c r="H85" s="103">
        <v>200</v>
      </c>
      <c r="I85" s="103">
        <v>300</v>
      </c>
      <c r="J85" s="103">
        <v>300</v>
      </c>
      <c r="K85" s="103">
        <v>300</v>
      </c>
      <c r="L85" s="103">
        <v>300</v>
      </c>
    </row>
    <row r="86" spans="1:12" s="12" customFormat="1" ht="12.75" customHeight="1" outlineLevel="2" collapsed="1">
      <c r="A86" s="23" t="s">
        <v>47</v>
      </c>
      <c r="B86" s="24"/>
      <c r="C86" s="24">
        <v>635</v>
      </c>
      <c r="D86" s="24"/>
      <c r="E86" s="102" t="s">
        <v>201</v>
      </c>
      <c r="F86" s="103">
        <f aca="true" t="shared" si="58" ref="F86:H86">SUM(F87:F88)</f>
        <v>3987.3</v>
      </c>
      <c r="G86" s="103">
        <f t="shared" si="58"/>
        <v>9842.76</v>
      </c>
      <c r="H86" s="103">
        <f t="shared" si="58"/>
        <v>10200</v>
      </c>
      <c r="I86" s="103">
        <f aca="true" t="shared" si="59" ref="I86">SUM(I87:I88)</f>
        <v>2200</v>
      </c>
      <c r="J86" s="103">
        <f aca="true" t="shared" si="60" ref="J86:K86">SUM(J87:J88)</f>
        <v>10200</v>
      </c>
      <c r="K86" s="103">
        <f t="shared" si="60"/>
        <v>10200</v>
      </c>
      <c r="L86" s="103">
        <f aca="true" t="shared" si="61" ref="L86">SUM(L87:L88)</f>
        <v>10200</v>
      </c>
    </row>
    <row r="87" spans="1:12" s="12" customFormat="1" ht="12.75" customHeight="1" hidden="1" outlineLevel="3">
      <c r="A87" s="23" t="s">
        <v>47</v>
      </c>
      <c r="B87" s="24"/>
      <c r="C87" s="24"/>
      <c r="D87" s="24">
        <v>635004</v>
      </c>
      <c r="E87" s="102" t="s">
        <v>432</v>
      </c>
      <c r="F87" s="103">
        <v>128</v>
      </c>
      <c r="G87" s="103">
        <v>60</v>
      </c>
      <c r="H87" s="103">
        <v>200</v>
      </c>
      <c r="I87" s="103">
        <v>200</v>
      </c>
      <c r="J87" s="103">
        <v>200</v>
      </c>
      <c r="K87" s="103">
        <v>200</v>
      </c>
      <c r="L87" s="103">
        <v>200</v>
      </c>
    </row>
    <row r="88" spans="1:12" s="12" customFormat="1" ht="12.75" customHeight="1" hidden="1" outlineLevel="3">
      <c r="A88" s="23" t="s">
        <v>47</v>
      </c>
      <c r="B88" s="24"/>
      <c r="C88" s="24"/>
      <c r="D88" s="24">
        <v>635006</v>
      </c>
      <c r="E88" s="22" t="s">
        <v>372</v>
      </c>
      <c r="F88" s="103">
        <v>3859.3</v>
      </c>
      <c r="G88" s="103">
        <v>9782.76</v>
      </c>
      <c r="H88" s="103">
        <v>10000</v>
      </c>
      <c r="I88" s="103">
        <v>2000</v>
      </c>
      <c r="J88" s="103">
        <v>10000</v>
      </c>
      <c r="K88" s="103">
        <v>10000</v>
      </c>
      <c r="L88" s="103">
        <v>10000</v>
      </c>
    </row>
    <row r="89" spans="1:12" s="12" customFormat="1" ht="12.75" customHeight="1" outlineLevel="2" collapsed="1">
      <c r="A89" s="23" t="s">
        <v>47</v>
      </c>
      <c r="B89" s="24"/>
      <c r="C89" s="24">
        <v>636</v>
      </c>
      <c r="D89" s="24"/>
      <c r="E89" s="102" t="s">
        <v>203</v>
      </c>
      <c r="F89" s="103">
        <f aca="true" t="shared" si="62" ref="F89:G89">SUM(F90:F91)</f>
        <v>788.11</v>
      </c>
      <c r="G89" s="103">
        <f t="shared" si="62"/>
        <v>5138.530000000001</v>
      </c>
      <c r="H89" s="103">
        <f aca="true" t="shared" si="63" ref="H89">SUM(H90:H91)</f>
        <v>1500</v>
      </c>
      <c r="I89" s="103">
        <f aca="true" t="shared" si="64" ref="I89">SUM(I90:I91)</f>
        <v>1500</v>
      </c>
      <c r="J89" s="103">
        <f aca="true" t="shared" si="65" ref="J89:K89">SUM(J90:J91)</f>
        <v>1500</v>
      </c>
      <c r="K89" s="103">
        <f t="shared" si="65"/>
        <v>1500</v>
      </c>
      <c r="L89" s="103">
        <f aca="true" t="shared" si="66" ref="L89">SUM(L90:L91)</f>
        <v>1500</v>
      </c>
    </row>
    <row r="90" spans="1:12" s="12" customFormat="1" ht="12.75" customHeight="1" hidden="1" outlineLevel="3">
      <c r="A90" s="23" t="s">
        <v>47</v>
      </c>
      <c r="B90" s="24"/>
      <c r="C90" s="24"/>
      <c r="D90" s="24">
        <v>636001</v>
      </c>
      <c r="E90" s="22" t="s">
        <v>380</v>
      </c>
      <c r="F90" s="103">
        <v>664.51</v>
      </c>
      <c r="G90" s="103">
        <v>4864.93</v>
      </c>
      <c r="H90" s="103">
        <v>1000</v>
      </c>
      <c r="I90" s="103">
        <v>1000</v>
      </c>
      <c r="J90" s="103">
        <v>1000</v>
      </c>
      <c r="K90" s="103">
        <v>1000</v>
      </c>
      <c r="L90" s="103">
        <v>1000</v>
      </c>
    </row>
    <row r="91" spans="1:12" s="12" customFormat="1" ht="12.75" customHeight="1" hidden="1" outlineLevel="3">
      <c r="A91" s="23" t="s">
        <v>47</v>
      </c>
      <c r="B91" s="24"/>
      <c r="C91" s="24"/>
      <c r="D91" s="24">
        <v>636002</v>
      </c>
      <c r="E91" s="22" t="s">
        <v>311</v>
      </c>
      <c r="F91" s="103">
        <v>123.6</v>
      </c>
      <c r="G91" s="103">
        <v>273.6</v>
      </c>
      <c r="H91" s="103">
        <v>500</v>
      </c>
      <c r="I91" s="103">
        <v>500</v>
      </c>
      <c r="J91" s="103">
        <v>500</v>
      </c>
      <c r="K91" s="103">
        <v>500</v>
      </c>
      <c r="L91" s="103">
        <v>500</v>
      </c>
    </row>
    <row r="92" spans="1:12" s="12" customFormat="1" ht="12.75" customHeight="1" outlineLevel="2" collapsed="1">
      <c r="A92" s="23" t="s">
        <v>47</v>
      </c>
      <c r="B92" s="24"/>
      <c r="C92" s="23" t="s">
        <v>168</v>
      </c>
      <c r="D92" s="24"/>
      <c r="E92" s="22" t="s">
        <v>206</v>
      </c>
      <c r="F92" s="103">
        <f aca="true" t="shared" si="67" ref="F92:L92">SUM(F93:F95)</f>
        <v>12267.61</v>
      </c>
      <c r="G92" s="103">
        <f t="shared" si="67"/>
        <v>17971.92</v>
      </c>
      <c r="H92" s="103">
        <f t="shared" si="67"/>
        <v>20000</v>
      </c>
      <c r="I92" s="103">
        <f t="shared" si="67"/>
        <v>20000</v>
      </c>
      <c r="J92" s="103">
        <f t="shared" si="67"/>
        <v>15000</v>
      </c>
      <c r="K92" s="103">
        <f t="shared" si="67"/>
        <v>15000</v>
      </c>
      <c r="L92" s="103">
        <f t="shared" si="67"/>
        <v>15000</v>
      </c>
    </row>
    <row r="93" spans="1:12" s="12" customFormat="1" ht="12.75" customHeight="1" hidden="1" outlineLevel="3">
      <c r="A93" s="23" t="s">
        <v>47</v>
      </c>
      <c r="B93" s="24"/>
      <c r="C93" s="23"/>
      <c r="D93" s="24">
        <v>637004</v>
      </c>
      <c r="E93" s="22" t="s">
        <v>208</v>
      </c>
      <c r="F93" s="103">
        <v>4610.06</v>
      </c>
      <c r="G93" s="103">
        <v>6507.98</v>
      </c>
      <c r="H93" s="103">
        <v>7000</v>
      </c>
      <c r="I93" s="103">
        <v>7000</v>
      </c>
      <c r="J93" s="103">
        <v>2000</v>
      </c>
      <c r="K93" s="103">
        <v>2000</v>
      </c>
      <c r="L93" s="103">
        <v>2000</v>
      </c>
    </row>
    <row r="94" spans="1:12" s="12" customFormat="1" ht="12.75" customHeight="1" hidden="1" outlineLevel="3">
      <c r="A94" s="23" t="s">
        <v>47</v>
      </c>
      <c r="B94" s="24"/>
      <c r="C94" s="23"/>
      <c r="D94" s="24">
        <v>637011</v>
      </c>
      <c r="E94" s="22" t="s">
        <v>290</v>
      </c>
      <c r="F94" s="103">
        <v>1345.03</v>
      </c>
      <c r="G94" s="103">
        <v>5703.6</v>
      </c>
      <c r="H94" s="103">
        <v>6000</v>
      </c>
      <c r="I94" s="103">
        <v>6000</v>
      </c>
      <c r="J94" s="103">
        <v>6000</v>
      </c>
      <c r="K94" s="103">
        <v>6000</v>
      </c>
      <c r="L94" s="103">
        <v>6000</v>
      </c>
    </row>
    <row r="95" spans="1:12" s="12" customFormat="1" ht="12.75" customHeight="1" hidden="1" outlineLevel="3">
      <c r="A95" s="23" t="s">
        <v>47</v>
      </c>
      <c r="B95" s="24"/>
      <c r="C95" s="24"/>
      <c r="D95" s="24">
        <v>637015</v>
      </c>
      <c r="E95" s="22" t="s">
        <v>240</v>
      </c>
      <c r="F95" s="103">
        <v>6312.52</v>
      </c>
      <c r="G95" s="103">
        <v>5760.34</v>
      </c>
      <c r="H95" s="103">
        <v>7000</v>
      </c>
      <c r="I95" s="103">
        <v>7000</v>
      </c>
      <c r="J95" s="103">
        <v>7000</v>
      </c>
      <c r="K95" s="103">
        <v>7000</v>
      </c>
      <c r="L95" s="103">
        <v>7000</v>
      </c>
    </row>
    <row r="96" spans="1:12" ht="15.75" customHeight="1">
      <c r="A96" s="182" t="s">
        <v>226</v>
      </c>
      <c r="B96" s="183"/>
      <c r="C96" s="184"/>
      <c r="D96" s="104" t="s">
        <v>455</v>
      </c>
      <c r="E96" s="105"/>
      <c r="F96" s="101">
        <f aca="true" t="shared" si="68" ref="F96:L96">F97</f>
        <v>14300.92</v>
      </c>
      <c r="G96" s="101">
        <f t="shared" si="68"/>
        <v>15034.169999999998</v>
      </c>
      <c r="H96" s="101">
        <f t="shared" si="68"/>
        <v>19000</v>
      </c>
      <c r="I96" s="101">
        <f t="shared" si="68"/>
        <v>18600</v>
      </c>
      <c r="J96" s="101">
        <f t="shared" si="68"/>
        <v>19800</v>
      </c>
      <c r="K96" s="101">
        <f t="shared" si="68"/>
        <v>19800</v>
      </c>
      <c r="L96" s="101">
        <f t="shared" si="68"/>
        <v>19800</v>
      </c>
    </row>
    <row r="97" spans="1:12" ht="12.75" customHeight="1" outlineLevel="1">
      <c r="A97" s="23" t="s">
        <v>47</v>
      </c>
      <c r="B97" s="24">
        <v>630</v>
      </c>
      <c r="C97" s="23"/>
      <c r="D97" s="24"/>
      <c r="E97" s="102" t="s">
        <v>210</v>
      </c>
      <c r="F97" s="103">
        <f aca="true" t="shared" si="69" ref="F97:H97">F98+F100+F107+F111+F113</f>
        <v>14300.92</v>
      </c>
      <c r="G97" s="103">
        <f t="shared" si="69"/>
        <v>15034.169999999998</v>
      </c>
      <c r="H97" s="103">
        <f t="shared" si="69"/>
        <v>19000</v>
      </c>
      <c r="I97" s="103">
        <f aca="true" t="shared" si="70" ref="I97">I98+I100+I107+I111+I113</f>
        <v>18600</v>
      </c>
      <c r="J97" s="103">
        <f aca="true" t="shared" si="71" ref="J97:K97">J98+J100+J107+J111+J113</f>
        <v>19800</v>
      </c>
      <c r="K97" s="103">
        <f t="shared" si="71"/>
        <v>19800</v>
      </c>
      <c r="L97" s="103">
        <f aca="true" t="shared" si="72" ref="L97">L98+L100+L107+L111+L113</f>
        <v>19800</v>
      </c>
    </row>
    <row r="98" spans="1:12" ht="12.75" customHeight="1" outlineLevel="2">
      <c r="A98" s="23" t="s">
        <v>47</v>
      </c>
      <c r="B98" s="24"/>
      <c r="C98" s="23" t="s">
        <v>183</v>
      </c>
      <c r="D98" s="24"/>
      <c r="E98" s="102" t="s">
        <v>195</v>
      </c>
      <c r="F98" s="103">
        <f aca="true" t="shared" si="73" ref="F98:L98">F99</f>
        <v>0</v>
      </c>
      <c r="G98" s="103">
        <f t="shared" si="73"/>
        <v>93.26</v>
      </c>
      <c r="H98" s="103">
        <f t="shared" si="73"/>
        <v>1000</v>
      </c>
      <c r="I98" s="103">
        <f t="shared" si="73"/>
        <v>1000</v>
      </c>
      <c r="J98" s="103">
        <f t="shared" si="73"/>
        <v>1000</v>
      </c>
      <c r="K98" s="103">
        <f t="shared" si="73"/>
        <v>1000</v>
      </c>
      <c r="L98" s="103">
        <f t="shared" si="73"/>
        <v>1000</v>
      </c>
    </row>
    <row r="99" spans="1:12" ht="12.75" customHeight="1" hidden="1" outlineLevel="3">
      <c r="A99" s="23" t="s">
        <v>47</v>
      </c>
      <c r="B99" s="24"/>
      <c r="C99" s="23"/>
      <c r="D99" s="24">
        <v>632004</v>
      </c>
      <c r="E99" s="102" t="s">
        <v>518</v>
      </c>
      <c r="F99" s="103">
        <v>0</v>
      </c>
      <c r="G99" s="103">
        <v>93.26</v>
      </c>
      <c r="H99" s="103">
        <v>1000</v>
      </c>
      <c r="I99" s="103">
        <v>1000</v>
      </c>
      <c r="J99" s="103">
        <v>1000</v>
      </c>
      <c r="K99" s="103">
        <v>1000</v>
      </c>
      <c r="L99" s="103">
        <v>1000</v>
      </c>
    </row>
    <row r="100" spans="1:12" ht="12.75" customHeight="1" outlineLevel="2" collapsed="1">
      <c r="A100" s="23" t="s">
        <v>47</v>
      </c>
      <c r="B100" s="24"/>
      <c r="C100" s="23" t="s">
        <v>174</v>
      </c>
      <c r="D100" s="24"/>
      <c r="E100" s="102" t="s">
        <v>197</v>
      </c>
      <c r="F100" s="103">
        <f aca="true" t="shared" si="74" ref="F100:H100">SUM(F101:F106)</f>
        <v>3489.85</v>
      </c>
      <c r="G100" s="103">
        <f t="shared" si="74"/>
        <v>444.62</v>
      </c>
      <c r="H100" s="103">
        <f t="shared" si="74"/>
        <v>3500</v>
      </c>
      <c r="I100" s="103">
        <f aca="true" t="shared" si="75" ref="I100">SUM(I101:I106)</f>
        <v>2800</v>
      </c>
      <c r="J100" s="103">
        <f aca="true" t="shared" si="76" ref="J100:K100">SUM(J101:J106)</f>
        <v>3300</v>
      </c>
      <c r="K100" s="103">
        <f t="shared" si="76"/>
        <v>3300</v>
      </c>
      <c r="L100" s="103">
        <f aca="true" t="shared" si="77" ref="L100">SUM(L101:L106)</f>
        <v>3300</v>
      </c>
    </row>
    <row r="101" spans="1:12" ht="12.75" customHeight="1" hidden="1" outlineLevel="3">
      <c r="A101" s="23" t="s">
        <v>47</v>
      </c>
      <c r="B101" s="24"/>
      <c r="C101" s="23"/>
      <c r="D101" s="24">
        <v>633002</v>
      </c>
      <c r="E101" s="102" t="s">
        <v>2</v>
      </c>
      <c r="F101" s="103">
        <v>2179.36</v>
      </c>
      <c r="G101" s="103">
        <v>198.75</v>
      </c>
      <c r="H101" s="103">
        <v>2000</v>
      </c>
      <c r="I101" s="103">
        <v>2000</v>
      </c>
      <c r="J101" s="103">
        <v>2000</v>
      </c>
      <c r="K101" s="103">
        <v>2000</v>
      </c>
      <c r="L101" s="103">
        <v>2000</v>
      </c>
    </row>
    <row r="102" spans="1:12" ht="12.75" customHeight="1" hidden="1" outlineLevel="3">
      <c r="A102" s="23" t="s">
        <v>47</v>
      </c>
      <c r="B102" s="24"/>
      <c r="C102" s="23"/>
      <c r="D102" s="24">
        <v>633003</v>
      </c>
      <c r="E102" s="102" t="s">
        <v>362</v>
      </c>
      <c r="F102" s="103">
        <v>387.6</v>
      </c>
      <c r="G102" s="103">
        <v>0</v>
      </c>
      <c r="H102" s="103">
        <v>200</v>
      </c>
      <c r="I102" s="103">
        <v>200</v>
      </c>
      <c r="J102" s="103">
        <v>200</v>
      </c>
      <c r="K102" s="103">
        <v>200</v>
      </c>
      <c r="L102" s="103">
        <v>200</v>
      </c>
    </row>
    <row r="103" spans="1:12" ht="12.75" customHeight="1" hidden="1" outlineLevel="3">
      <c r="A103" s="23" t="s">
        <v>47</v>
      </c>
      <c r="B103" s="24"/>
      <c r="C103" s="23"/>
      <c r="D103" s="24">
        <v>633006</v>
      </c>
      <c r="E103" s="102" t="s">
        <v>3</v>
      </c>
      <c r="F103" s="103">
        <v>138.73</v>
      </c>
      <c r="G103" s="103">
        <v>17.97</v>
      </c>
      <c r="H103" s="103">
        <v>200</v>
      </c>
      <c r="I103" s="103">
        <v>300</v>
      </c>
      <c r="J103" s="103">
        <v>300</v>
      </c>
      <c r="K103" s="103">
        <v>300</v>
      </c>
      <c r="L103" s="103">
        <v>300</v>
      </c>
    </row>
    <row r="104" spans="1:12" ht="12.75" customHeight="1" hidden="1" outlineLevel="3">
      <c r="A104" s="23" t="s">
        <v>47</v>
      </c>
      <c r="B104" s="24"/>
      <c r="C104" s="23"/>
      <c r="D104" s="24">
        <v>633013</v>
      </c>
      <c r="E104" s="102" t="s">
        <v>361</v>
      </c>
      <c r="F104" s="103">
        <v>784.16</v>
      </c>
      <c r="G104" s="103">
        <v>130.9</v>
      </c>
      <c r="H104" s="103">
        <v>1000</v>
      </c>
      <c r="I104" s="103">
        <v>200</v>
      </c>
      <c r="J104" s="103">
        <v>200</v>
      </c>
      <c r="K104" s="103">
        <v>200</v>
      </c>
      <c r="L104" s="103">
        <v>200</v>
      </c>
    </row>
    <row r="105" spans="1:12" ht="12.75" customHeight="1" hidden="1" outlineLevel="3">
      <c r="A105" s="23" t="s">
        <v>47</v>
      </c>
      <c r="B105" s="24"/>
      <c r="C105" s="23"/>
      <c r="D105" s="24">
        <v>633018</v>
      </c>
      <c r="E105" s="102" t="s">
        <v>414</v>
      </c>
      <c r="F105" s="103">
        <v>0</v>
      </c>
      <c r="G105" s="103">
        <v>0</v>
      </c>
      <c r="H105" s="103">
        <v>0</v>
      </c>
      <c r="I105" s="103">
        <v>0</v>
      </c>
      <c r="J105" s="103">
        <v>500</v>
      </c>
      <c r="K105" s="103">
        <v>500</v>
      </c>
      <c r="L105" s="103">
        <v>500</v>
      </c>
    </row>
    <row r="106" spans="1:12" ht="12.75" customHeight="1" hidden="1" outlineLevel="3">
      <c r="A106" s="23" t="s">
        <v>47</v>
      </c>
      <c r="B106" s="24"/>
      <c r="C106" s="23"/>
      <c r="D106" s="24">
        <v>633019</v>
      </c>
      <c r="E106" s="102" t="s">
        <v>519</v>
      </c>
      <c r="F106" s="103">
        <v>0</v>
      </c>
      <c r="G106" s="103">
        <v>97</v>
      </c>
      <c r="H106" s="103">
        <v>100</v>
      </c>
      <c r="I106" s="103">
        <v>100</v>
      </c>
      <c r="J106" s="103">
        <v>100</v>
      </c>
      <c r="K106" s="103">
        <v>100</v>
      </c>
      <c r="L106" s="103">
        <v>100</v>
      </c>
    </row>
    <row r="107" spans="1:12" ht="12.75" customHeight="1" outlineLevel="2" collapsed="1">
      <c r="A107" s="23" t="s">
        <v>47</v>
      </c>
      <c r="B107" s="24"/>
      <c r="C107" s="23" t="s">
        <v>176</v>
      </c>
      <c r="D107" s="24"/>
      <c r="E107" s="102" t="s">
        <v>201</v>
      </c>
      <c r="F107" s="103">
        <f aca="true" t="shared" si="78" ref="F107:H107">SUM(F108:F110)</f>
        <v>8540.880000000001</v>
      </c>
      <c r="G107" s="103">
        <f t="shared" si="78"/>
        <v>10747.08</v>
      </c>
      <c r="H107" s="103">
        <f t="shared" si="78"/>
        <v>10500</v>
      </c>
      <c r="I107" s="103">
        <f aca="true" t="shared" si="79" ref="I107">SUM(I108:I110)</f>
        <v>10800</v>
      </c>
      <c r="J107" s="103">
        <f aca="true" t="shared" si="80" ref="J107:K107">SUM(J108:J110)</f>
        <v>11500</v>
      </c>
      <c r="K107" s="103">
        <f t="shared" si="80"/>
        <v>11500</v>
      </c>
      <c r="L107" s="103">
        <f aca="true" t="shared" si="81" ref="L107">SUM(L108:L110)</f>
        <v>11500</v>
      </c>
    </row>
    <row r="108" spans="1:12" ht="12.75" customHeight="1" hidden="1" outlineLevel="3">
      <c r="A108" s="23" t="s">
        <v>47</v>
      </c>
      <c r="B108" s="24"/>
      <c r="C108" s="23"/>
      <c r="D108" s="24">
        <v>635002</v>
      </c>
      <c r="E108" s="102" t="s">
        <v>312</v>
      </c>
      <c r="F108" s="103">
        <v>0</v>
      </c>
      <c r="G108" s="103">
        <v>1440</v>
      </c>
      <c r="H108" s="103">
        <v>500</v>
      </c>
      <c r="I108" s="103">
        <v>500</v>
      </c>
      <c r="J108" s="103">
        <v>500</v>
      </c>
      <c r="K108" s="103">
        <v>500</v>
      </c>
      <c r="L108" s="103">
        <v>500</v>
      </c>
    </row>
    <row r="109" spans="1:12" ht="12.75" customHeight="1" hidden="1" outlineLevel="3">
      <c r="A109" s="23" t="s">
        <v>47</v>
      </c>
      <c r="B109" s="24"/>
      <c r="C109" s="24"/>
      <c r="D109" s="24">
        <v>635009</v>
      </c>
      <c r="E109" s="102" t="s">
        <v>324</v>
      </c>
      <c r="F109" s="103">
        <v>2160.88</v>
      </c>
      <c r="G109" s="103">
        <v>2947.08</v>
      </c>
      <c r="H109" s="103">
        <v>3000</v>
      </c>
      <c r="I109" s="103">
        <v>3300</v>
      </c>
      <c r="J109" s="103">
        <v>4000</v>
      </c>
      <c r="K109" s="103">
        <v>4000</v>
      </c>
      <c r="L109" s="103">
        <v>4000</v>
      </c>
    </row>
    <row r="110" spans="1:12" ht="12.75" customHeight="1" hidden="1" outlineLevel="3">
      <c r="A110" s="23" t="s">
        <v>47</v>
      </c>
      <c r="B110" s="24"/>
      <c r="C110" s="24"/>
      <c r="D110" s="24">
        <v>635010</v>
      </c>
      <c r="E110" s="102" t="s">
        <v>376</v>
      </c>
      <c r="F110" s="103">
        <v>6380</v>
      </c>
      <c r="G110" s="103">
        <f>12*530</f>
        <v>6360</v>
      </c>
      <c r="H110" s="103">
        <v>7000</v>
      </c>
      <c r="I110" s="103">
        <v>7000</v>
      </c>
      <c r="J110" s="103">
        <v>7000</v>
      </c>
      <c r="K110" s="103">
        <v>7000</v>
      </c>
      <c r="L110" s="103">
        <v>7000</v>
      </c>
    </row>
    <row r="111" spans="1:12" ht="12.75" customHeight="1" outlineLevel="2" collapsed="1">
      <c r="A111" s="23" t="s">
        <v>47</v>
      </c>
      <c r="B111" s="24"/>
      <c r="C111" s="24">
        <v>636</v>
      </c>
      <c r="D111" s="24"/>
      <c r="E111" s="102" t="s">
        <v>203</v>
      </c>
      <c r="F111" s="103">
        <f aca="true" t="shared" si="82" ref="F111:L111">F112</f>
        <v>1667.81</v>
      </c>
      <c r="G111" s="103">
        <f t="shared" si="82"/>
        <v>1784.05</v>
      </c>
      <c r="H111" s="103">
        <f t="shared" si="82"/>
        <v>2000</v>
      </c>
      <c r="I111" s="103">
        <f t="shared" si="82"/>
        <v>2000</v>
      </c>
      <c r="J111" s="103">
        <f t="shared" si="82"/>
        <v>2000</v>
      </c>
      <c r="K111" s="103">
        <f t="shared" si="82"/>
        <v>2000</v>
      </c>
      <c r="L111" s="103">
        <f t="shared" si="82"/>
        <v>2000</v>
      </c>
    </row>
    <row r="112" spans="1:12" ht="12.75" customHeight="1" hidden="1" outlineLevel="3">
      <c r="A112" s="23" t="s">
        <v>47</v>
      </c>
      <c r="B112" s="24"/>
      <c r="C112" s="24"/>
      <c r="D112" s="24">
        <v>636002</v>
      </c>
      <c r="E112" s="102" t="s">
        <v>177</v>
      </c>
      <c r="F112" s="103">
        <v>1667.81</v>
      </c>
      <c r="G112" s="103">
        <v>1784.05</v>
      </c>
      <c r="H112" s="103">
        <v>2000</v>
      </c>
      <c r="I112" s="103">
        <v>2000</v>
      </c>
      <c r="J112" s="103">
        <v>2000</v>
      </c>
      <c r="K112" s="103">
        <v>2000</v>
      </c>
      <c r="L112" s="103">
        <v>2000</v>
      </c>
    </row>
    <row r="113" spans="1:12" ht="12.75" customHeight="1" outlineLevel="2" collapsed="1">
      <c r="A113" s="23" t="s">
        <v>47</v>
      </c>
      <c r="B113" s="24"/>
      <c r="C113" s="24">
        <v>637</v>
      </c>
      <c r="D113" s="24"/>
      <c r="E113" s="102" t="s">
        <v>206</v>
      </c>
      <c r="F113" s="103">
        <f aca="true" t="shared" si="83" ref="F113:L113">F114</f>
        <v>602.38</v>
      </c>
      <c r="G113" s="103">
        <f t="shared" si="83"/>
        <v>1965.16</v>
      </c>
      <c r="H113" s="103">
        <f t="shared" si="83"/>
        <v>2000</v>
      </c>
      <c r="I113" s="103">
        <f t="shared" si="83"/>
        <v>2000</v>
      </c>
      <c r="J113" s="103">
        <f t="shared" si="83"/>
        <v>2000</v>
      </c>
      <c r="K113" s="103">
        <f t="shared" si="83"/>
        <v>2000</v>
      </c>
      <c r="L113" s="103">
        <f t="shared" si="83"/>
        <v>2000</v>
      </c>
    </row>
    <row r="114" spans="1:12" ht="12.75" customHeight="1" hidden="1" outlineLevel="3">
      <c r="A114" s="23" t="s">
        <v>47</v>
      </c>
      <c r="B114" s="24"/>
      <c r="C114" s="24"/>
      <c r="D114" s="24">
        <v>637040</v>
      </c>
      <c r="E114" s="102" t="s">
        <v>444</v>
      </c>
      <c r="F114" s="103">
        <v>602.38</v>
      </c>
      <c r="G114" s="103">
        <v>1965.16</v>
      </c>
      <c r="H114" s="103">
        <v>2000</v>
      </c>
      <c r="I114" s="103">
        <v>2000</v>
      </c>
      <c r="J114" s="103">
        <v>2000</v>
      </c>
      <c r="K114" s="103">
        <v>2000</v>
      </c>
      <c r="L114" s="103">
        <v>2000</v>
      </c>
    </row>
    <row r="115" spans="1:12" ht="15.75" customHeight="1">
      <c r="A115" s="182" t="s">
        <v>149</v>
      </c>
      <c r="B115" s="183"/>
      <c r="C115" s="184"/>
      <c r="D115" s="104" t="s">
        <v>23</v>
      </c>
      <c r="E115" s="105"/>
      <c r="F115" s="101">
        <f aca="true" t="shared" si="84" ref="F115:L115">F116</f>
        <v>4614.11</v>
      </c>
      <c r="G115" s="101">
        <f t="shared" si="84"/>
        <v>3058.65</v>
      </c>
      <c r="H115" s="101">
        <f t="shared" si="84"/>
        <v>5600</v>
      </c>
      <c r="I115" s="101">
        <f t="shared" si="84"/>
        <v>5600</v>
      </c>
      <c r="J115" s="101">
        <f t="shared" si="84"/>
        <v>5600</v>
      </c>
      <c r="K115" s="101">
        <f t="shared" si="84"/>
        <v>5600</v>
      </c>
      <c r="L115" s="101">
        <f t="shared" si="84"/>
        <v>5600</v>
      </c>
    </row>
    <row r="116" spans="1:12" ht="12.75" customHeight="1" outlineLevel="1">
      <c r="A116" s="23" t="s">
        <v>94</v>
      </c>
      <c r="B116" s="24">
        <v>630</v>
      </c>
      <c r="C116" s="23"/>
      <c r="D116" s="24"/>
      <c r="E116" s="102" t="s">
        <v>210</v>
      </c>
      <c r="F116" s="103">
        <f aca="true" t="shared" si="85" ref="F116">F117+F119</f>
        <v>4614.11</v>
      </c>
      <c r="G116" s="103">
        <f aca="true" t="shared" si="86" ref="G116:H116">G117+G119</f>
        <v>3058.65</v>
      </c>
      <c r="H116" s="103">
        <f t="shared" si="86"/>
        <v>5600</v>
      </c>
      <c r="I116" s="103">
        <f aca="true" t="shared" si="87" ref="I116">I117+I119</f>
        <v>5600</v>
      </c>
      <c r="J116" s="103">
        <f aca="true" t="shared" si="88" ref="J116:K116">J117+J119</f>
        <v>5600</v>
      </c>
      <c r="K116" s="103">
        <f t="shared" si="88"/>
        <v>5600</v>
      </c>
      <c r="L116" s="103">
        <f aca="true" t="shared" si="89" ref="L116">L117+L119</f>
        <v>5600</v>
      </c>
    </row>
    <row r="117" spans="1:12" ht="12.75" customHeight="1" outlineLevel="2">
      <c r="A117" s="23" t="s">
        <v>94</v>
      </c>
      <c r="B117" s="24"/>
      <c r="C117" s="23" t="s">
        <v>174</v>
      </c>
      <c r="D117" s="24"/>
      <c r="E117" s="102" t="s">
        <v>197</v>
      </c>
      <c r="F117" s="103">
        <f aca="true" t="shared" si="90" ref="F117:L117">F118</f>
        <v>605.92</v>
      </c>
      <c r="G117" s="103">
        <f t="shared" si="90"/>
        <v>416.85</v>
      </c>
      <c r="H117" s="103">
        <f t="shared" si="90"/>
        <v>600</v>
      </c>
      <c r="I117" s="103">
        <f t="shared" si="90"/>
        <v>600</v>
      </c>
      <c r="J117" s="103">
        <f t="shared" si="90"/>
        <v>600</v>
      </c>
      <c r="K117" s="103">
        <f t="shared" si="90"/>
        <v>600</v>
      </c>
      <c r="L117" s="103">
        <f t="shared" si="90"/>
        <v>600</v>
      </c>
    </row>
    <row r="118" spans="1:12" ht="12.75" customHeight="1" hidden="1" outlineLevel="3">
      <c r="A118" s="23" t="s">
        <v>94</v>
      </c>
      <c r="B118" s="24"/>
      <c r="C118" s="23"/>
      <c r="D118" s="24">
        <v>633009</v>
      </c>
      <c r="E118" s="109" t="s">
        <v>175</v>
      </c>
      <c r="F118" s="103">
        <v>605.92</v>
      </c>
      <c r="G118" s="103">
        <v>416.85</v>
      </c>
      <c r="H118" s="103">
        <v>600</v>
      </c>
      <c r="I118" s="103">
        <v>600</v>
      </c>
      <c r="J118" s="103">
        <v>600</v>
      </c>
      <c r="K118" s="103">
        <v>600</v>
      </c>
      <c r="L118" s="103">
        <v>600</v>
      </c>
    </row>
    <row r="119" spans="1:12" ht="12.75" customHeight="1" outlineLevel="2" collapsed="1">
      <c r="A119" s="23" t="s">
        <v>94</v>
      </c>
      <c r="B119" s="24"/>
      <c r="C119" s="23" t="s">
        <v>168</v>
      </c>
      <c r="D119" s="24"/>
      <c r="E119" s="109" t="s">
        <v>206</v>
      </c>
      <c r="F119" s="103">
        <f aca="true" t="shared" si="91" ref="F119:L119">F120</f>
        <v>4008.19</v>
      </c>
      <c r="G119" s="103">
        <f t="shared" si="91"/>
        <v>2641.8</v>
      </c>
      <c r="H119" s="103">
        <f t="shared" si="91"/>
        <v>5000</v>
      </c>
      <c r="I119" s="103">
        <f t="shared" si="91"/>
        <v>5000</v>
      </c>
      <c r="J119" s="103">
        <f t="shared" si="91"/>
        <v>5000</v>
      </c>
      <c r="K119" s="103">
        <f t="shared" si="91"/>
        <v>5000</v>
      </c>
      <c r="L119" s="103">
        <f t="shared" si="91"/>
        <v>5000</v>
      </c>
    </row>
    <row r="120" spans="1:12" ht="12.75" customHeight="1" hidden="1" outlineLevel="3">
      <c r="A120" s="23" t="s">
        <v>94</v>
      </c>
      <c r="B120" s="24"/>
      <c r="C120" s="23"/>
      <c r="D120" s="24">
        <v>637001</v>
      </c>
      <c r="E120" s="109" t="s">
        <v>313</v>
      </c>
      <c r="F120" s="103">
        <v>4008.19</v>
      </c>
      <c r="G120" s="103">
        <v>2641.8</v>
      </c>
      <c r="H120" s="103">
        <v>5000</v>
      </c>
      <c r="I120" s="103">
        <v>5000</v>
      </c>
      <c r="J120" s="103">
        <v>5000</v>
      </c>
      <c r="K120" s="103">
        <v>5000</v>
      </c>
      <c r="L120" s="103">
        <v>5000</v>
      </c>
    </row>
    <row r="121" spans="1:12" ht="12.75">
      <c r="A121" s="85"/>
      <c r="B121" s="106"/>
      <c r="C121" s="106"/>
      <c r="D121" s="106"/>
      <c r="E121" s="106"/>
      <c r="F121" s="107"/>
      <c r="G121" s="107"/>
      <c r="H121" s="107"/>
      <c r="I121" s="107"/>
      <c r="J121" s="107"/>
      <c r="K121" s="107"/>
      <c r="L121" s="107"/>
    </row>
    <row r="122" spans="1:12" ht="18.75">
      <c r="A122" s="170" t="s">
        <v>157</v>
      </c>
      <c r="B122" s="170"/>
      <c r="C122" s="170"/>
      <c r="D122" s="170"/>
      <c r="E122" s="170"/>
      <c r="F122" s="108">
        <f aca="true" t="shared" si="92" ref="F122:H122">F123+F135+F147+F155+F166</f>
        <v>15940.57</v>
      </c>
      <c r="G122" s="108">
        <f t="shared" si="92"/>
        <v>11273.05</v>
      </c>
      <c r="H122" s="108">
        <f t="shared" si="92"/>
        <v>19860</v>
      </c>
      <c r="I122" s="108">
        <f aca="true" t="shared" si="93" ref="I122">I123+I135+I147+I155+I166</f>
        <v>13160</v>
      </c>
      <c r="J122" s="108">
        <f aca="true" t="shared" si="94" ref="J122:K122">J123+J135+J147+J155+J166</f>
        <v>18860</v>
      </c>
      <c r="K122" s="108">
        <f t="shared" si="94"/>
        <v>18860</v>
      </c>
      <c r="L122" s="108">
        <f aca="true" t="shared" si="95" ref="L122">L123+L135+L147+L155+L166</f>
        <v>18860</v>
      </c>
    </row>
    <row r="123" spans="1:12" ht="15.75" customHeight="1">
      <c r="A123" s="169" t="s">
        <v>241</v>
      </c>
      <c r="B123" s="169"/>
      <c r="C123" s="169"/>
      <c r="D123" s="99" t="s">
        <v>12</v>
      </c>
      <c r="E123" s="99"/>
      <c r="F123" s="101">
        <f aca="true" t="shared" si="96" ref="F123">F124+F126</f>
        <v>5814</v>
      </c>
      <c r="G123" s="101">
        <f aca="true" t="shared" si="97" ref="G123:K123">G124+G126</f>
        <v>6902.2</v>
      </c>
      <c r="H123" s="101">
        <f t="shared" si="97"/>
        <v>7000</v>
      </c>
      <c r="I123" s="101">
        <f aca="true" t="shared" si="98" ref="I123">I124+I126</f>
        <v>7000</v>
      </c>
      <c r="J123" s="101">
        <f t="shared" si="97"/>
        <v>7000</v>
      </c>
      <c r="K123" s="101">
        <f t="shared" si="97"/>
        <v>7000</v>
      </c>
      <c r="L123" s="101">
        <f aca="true" t="shared" si="99" ref="L123">L124+L126</f>
        <v>7000</v>
      </c>
    </row>
    <row r="124" spans="1:12" ht="12.75" customHeight="1" outlineLevel="1">
      <c r="A124" s="23" t="s">
        <v>47</v>
      </c>
      <c r="B124" s="24">
        <v>610</v>
      </c>
      <c r="C124" s="23"/>
      <c r="D124" s="24"/>
      <c r="E124" s="102" t="s">
        <v>276</v>
      </c>
      <c r="F124" s="103">
        <f aca="true" t="shared" si="100" ref="F124:L124">F125</f>
        <v>4308.25</v>
      </c>
      <c r="G124" s="103">
        <f t="shared" si="100"/>
        <v>5114.66</v>
      </c>
      <c r="H124" s="103">
        <f t="shared" si="100"/>
        <v>5190</v>
      </c>
      <c r="I124" s="103">
        <f t="shared" si="100"/>
        <v>5190</v>
      </c>
      <c r="J124" s="103">
        <f t="shared" si="100"/>
        <v>5190</v>
      </c>
      <c r="K124" s="103">
        <f t="shared" si="100"/>
        <v>5190</v>
      </c>
      <c r="L124" s="103">
        <f t="shared" si="100"/>
        <v>5190</v>
      </c>
    </row>
    <row r="125" spans="1:12" ht="12.75" customHeight="1" outlineLevel="2">
      <c r="A125" s="23" t="s">
        <v>47</v>
      </c>
      <c r="B125" s="24"/>
      <c r="C125" s="24">
        <v>611</v>
      </c>
      <c r="D125" s="24"/>
      <c r="E125" s="102" t="s">
        <v>0</v>
      </c>
      <c r="F125" s="103">
        <v>4308.25</v>
      </c>
      <c r="G125" s="103">
        <v>5114.66</v>
      </c>
      <c r="H125" s="103">
        <v>5190</v>
      </c>
      <c r="I125" s="103">
        <v>5190</v>
      </c>
      <c r="J125" s="103">
        <v>5190</v>
      </c>
      <c r="K125" s="103">
        <v>5190</v>
      </c>
      <c r="L125" s="103">
        <v>5190</v>
      </c>
    </row>
    <row r="126" spans="1:12" ht="12.75" customHeight="1" outlineLevel="1">
      <c r="A126" s="23" t="s">
        <v>47</v>
      </c>
      <c r="B126" s="24">
        <v>620</v>
      </c>
      <c r="C126" s="24"/>
      <c r="D126" s="24"/>
      <c r="E126" s="102" t="s">
        <v>185</v>
      </c>
      <c r="F126" s="103">
        <f aca="true" t="shared" si="101" ref="F126">SUM(F127:F128)</f>
        <v>1505.75</v>
      </c>
      <c r="G126" s="103">
        <f aca="true" t="shared" si="102" ref="G126:H126">SUM(G127:G128)</f>
        <v>1787.54</v>
      </c>
      <c r="H126" s="103">
        <f t="shared" si="102"/>
        <v>1810</v>
      </c>
      <c r="I126" s="103">
        <f aca="true" t="shared" si="103" ref="I126">SUM(I127:I128)</f>
        <v>1810</v>
      </c>
      <c r="J126" s="103">
        <f aca="true" t="shared" si="104" ref="J126:K126">SUM(J127:J128)</f>
        <v>1810</v>
      </c>
      <c r="K126" s="103">
        <f t="shared" si="104"/>
        <v>1810</v>
      </c>
      <c r="L126" s="103">
        <f aca="true" t="shared" si="105" ref="L126">SUM(L127:L128)</f>
        <v>1810</v>
      </c>
    </row>
    <row r="127" spans="1:12" ht="12.75" customHeight="1" outlineLevel="2">
      <c r="A127" s="23" t="s">
        <v>47</v>
      </c>
      <c r="B127" s="24"/>
      <c r="C127" s="23" t="s">
        <v>170</v>
      </c>
      <c r="D127" s="24"/>
      <c r="E127" s="102" t="s">
        <v>187</v>
      </c>
      <c r="F127" s="103">
        <v>430.83</v>
      </c>
      <c r="G127" s="103">
        <v>511.46</v>
      </c>
      <c r="H127" s="103">
        <v>519</v>
      </c>
      <c r="I127" s="103">
        <v>519</v>
      </c>
      <c r="J127" s="103">
        <v>519</v>
      </c>
      <c r="K127" s="103">
        <v>519</v>
      </c>
      <c r="L127" s="103">
        <v>519</v>
      </c>
    </row>
    <row r="128" spans="1:12" ht="12.75" customHeight="1" outlineLevel="2">
      <c r="A128" s="23" t="s">
        <v>47</v>
      </c>
      <c r="B128" s="24"/>
      <c r="C128" s="23" t="s">
        <v>171</v>
      </c>
      <c r="D128" s="24"/>
      <c r="E128" s="102" t="s">
        <v>188</v>
      </c>
      <c r="F128" s="103">
        <f aca="true" t="shared" si="106" ref="F128:H128">SUM(F129:F134)</f>
        <v>1074.92</v>
      </c>
      <c r="G128" s="103">
        <f t="shared" si="106"/>
        <v>1276.08</v>
      </c>
      <c r="H128" s="103">
        <f t="shared" si="106"/>
        <v>1291</v>
      </c>
      <c r="I128" s="103">
        <f aca="true" t="shared" si="107" ref="I128">SUM(I129:I134)</f>
        <v>1291</v>
      </c>
      <c r="J128" s="103">
        <f aca="true" t="shared" si="108" ref="J128">SUM(J129:J134)</f>
        <v>1291</v>
      </c>
      <c r="K128" s="103">
        <f aca="true" t="shared" si="109" ref="K128:L128">SUM(K129:K134)</f>
        <v>1291</v>
      </c>
      <c r="L128" s="103">
        <f t="shared" si="109"/>
        <v>1291</v>
      </c>
    </row>
    <row r="129" spans="1:12" ht="12.75" customHeight="1" hidden="1" outlineLevel="3">
      <c r="A129" s="23" t="s">
        <v>47</v>
      </c>
      <c r="B129" s="24"/>
      <c r="C129" s="23"/>
      <c r="D129" s="24">
        <v>625001</v>
      </c>
      <c r="E129" s="102" t="s">
        <v>189</v>
      </c>
      <c r="F129" s="103">
        <v>60.31</v>
      </c>
      <c r="G129" s="103">
        <v>71.62</v>
      </c>
      <c r="H129" s="103">
        <v>72</v>
      </c>
      <c r="I129" s="103">
        <v>72</v>
      </c>
      <c r="J129" s="103">
        <v>72</v>
      </c>
      <c r="K129" s="103">
        <v>72</v>
      </c>
      <c r="L129" s="103">
        <v>72</v>
      </c>
    </row>
    <row r="130" spans="1:12" ht="12.75" customHeight="1" hidden="1" outlineLevel="3">
      <c r="A130" s="23" t="s">
        <v>47</v>
      </c>
      <c r="B130" s="24"/>
      <c r="C130" s="23"/>
      <c r="D130" s="24">
        <v>625002</v>
      </c>
      <c r="E130" s="102" t="s">
        <v>190</v>
      </c>
      <c r="F130" s="103">
        <v>603.16</v>
      </c>
      <c r="G130" s="103">
        <v>716.04</v>
      </c>
      <c r="H130" s="103">
        <v>726</v>
      </c>
      <c r="I130" s="103">
        <v>726</v>
      </c>
      <c r="J130" s="103">
        <v>726</v>
      </c>
      <c r="K130" s="103">
        <v>726</v>
      </c>
      <c r="L130" s="103">
        <v>726</v>
      </c>
    </row>
    <row r="131" spans="1:12" ht="12.75" customHeight="1" hidden="1" outlineLevel="3">
      <c r="A131" s="23" t="s">
        <v>47</v>
      </c>
      <c r="B131" s="24"/>
      <c r="C131" s="23"/>
      <c r="D131" s="24">
        <v>625003</v>
      </c>
      <c r="E131" s="102" t="s">
        <v>191</v>
      </c>
      <c r="F131" s="103">
        <v>34.47</v>
      </c>
      <c r="G131" s="103">
        <v>40.92</v>
      </c>
      <c r="H131" s="103">
        <v>41</v>
      </c>
      <c r="I131" s="103">
        <v>41</v>
      </c>
      <c r="J131" s="103">
        <v>41</v>
      </c>
      <c r="K131" s="103">
        <v>41</v>
      </c>
      <c r="L131" s="103">
        <v>41</v>
      </c>
    </row>
    <row r="132" spans="1:12" ht="12.75" customHeight="1" hidden="1" outlineLevel="3">
      <c r="A132" s="23" t="s">
        <v>47</v>
      </c>
      <c r="B132" s="24"/>
      <c r="C132" s="23"/>
      <c r="D132" s="24">
        <v>625004</v>
      </c>
      <c r="E132" s="102" t="s">
        <v>192</v>
      </c>
      <c r="F132" s="103">
        <v>129.25</v>
      </c>
      <c r="G132" s="103">
        <v>153.42</v>
      </c>
      <c r="H132" s="103">
        <v>155</v>
      </c>
      <c r="I132" s="103">
        <v>155</v>
      </c>
      <c r="J132" s="103">
        <v>155</v>
      </c>
      <c r="K132" s="103">
        <v>155</v>
      </c>
      <c r="L132" s="103">
        <v>155</v>
      </c>
    </row>
    <row r="133" spans="1:12" ht="12.75" customHeight="1" hidden="1" outlineLevel="3">
      <c r="A133" s="23" t="s">
        <v>47</v>
      </c>
      <c r="B133" s="24"/>
      <c r="C133" s="23"/>
      <c r="D133" s="24">
        <v>625005</v>
      </c>
      <c r="E133" s="102" t="s">
        <v>193</v>
      </c>
      <c r="F133" s="103">
        <v>43.09</v>
      </c>
      <c r="G133" s="103">
        <v>51.14</v>
      </c>
      <c r="H133" s="103">
        <v>51</v>
      </c>
      <c r="I133" s="103">
        <v>51</v>
      </c>
      <c r="J133" s="103">
        <v>51</v>
      </c>
      <c r="K133" s="103">
        <v>51</v>
      </c>
      <c r="L133" s="103">
        <v>51</v>
      </c>
    </row>
    <row r="134" spans="1:12" ht="12.75" customHeight="1" hidden="1" outlineLevel="3">
      <c r="A134" s="23" t="s">
        <v>47</v>
      </c>
      <c r="B134" s="24"/>
      <c r="C134" s="23"/>
      <c r="D134" s="24">
        <v>625007</v>
      </c>
      <c r="E134" s="102" t="s">
        <v>194</v>
      </c>
      <c r="F134" s="103">
        <v>204.64</v>
      </c>
      <c r="G134" s="103">
        <v>242.94</v>
      </c>
      <c r="H134" s="103">
        <v>246</v>
      </c>
      <c r="I134" s="103">
        <v>246</v>
      </c>
      <c r="J134" s="103">
        <v>246</v>
      </c>
      <c r="K134" s="103">
        <v>246</v>
      </c>
      <c r="L134" s="103">
        <v>246</v>
      </c>
    </row>
    <row r="135" spans="1:12" ht="15.75" customHeight="1">
      <c r="A135" s="182" t="s">
        <v>67</v>
      </c>
      <c r="B135" s="183"/>
      <c r="C135" s="184"/>
      <c r="D135" s="99" t="s">
        <v>167</v>
      </c>
      <c r="E135" s="99"/>
      <c r="F135" s="101">
        <f aca="true" t="shared" si="110" ref="F135:G135">F136+F138</f>
        <v>2442.3</v>
      </c>
      <c r="G135" s="101">
        <f t="shared" si="110"/>
        <v>2249.67</v>
      </c>
      <c r="H135" s="101">
        <f aca="true" t="shared" si="111" ref="H135">H136+H138</f>
        <v>2300</v>
      </c>
      <c r="I135" s="101">
        <f aca="true" t="shared" si="112" ref="I135">I136+I138</f>
        <v>2300</v>
      </c>
      <c r="J135" s="101">
        <f aca="true" t="shared" si="113" ref="J135:K135">J136+J138</f>
        <v>2300</v>
      </c>
      <c r="K135" s="101">
        <f t="shared" si="113"/>
        <v>2300</v>
      </c>
      <c r="L135" s="101">
        <f aca="true" t="shared" si="114" ref="L135">L136+L138</f>
        <v>2300</v>
      </c>
    </row>
    <row r="136" spans="1:12" ht="12.75" customHeight="1" outlineLevel="1">
      <c r="A136" s="23" t="s">
        <v>47</v>
      </c>
      <c r="B136" s="24">
        <v>610</v>
      </c>
      <c r="C136" s="23"/>
      <c r="D136" s="24"/>
      <c r="E136" s="102" t="s">
        <v>276</v>
      </c>
      <c r="F136" s="103">
        <f aca="true" t="shared" si="115" ref="F136:L136">F137</f>
        <v>1809.78</v>
      </c>
      <c r="G136" s="103">
        <f t="shared" si="115"/>
        <v>1667.11</v>
      </c>
      <c r="H136" s="103">
        <f t="shared" si="115"/>
        <v>1705</v>
      </c>
      <c r="I136" s="103">
        <f t="shared" si="115"/>
        <v>1705</v>
      </c>
      <c r="J136" s="103">
        <f t="shared" si="115"/>
        <v>1705</v>
      </c>
      <c r="K136" s="103">
        <f t="shared" si="115"/>
        <v>1705</v>
      </c>
      <c r="L136" s="103">
        <f t="shared" si="115"/>
        <v>1705</v>
      </c>
    </row>
    <row r="137" spans="1:12" ht="12.75" customHeight="1" outlineLevel="2">
      <c r="A137" s="23" t="s">
        <v>47</v>
      </c>
      <c r="B137" s="24"/>
      <c r="C137" s="24">
        <v>611</v>
      </c>
      <c r="D137" s="24"/>
      <c r="E137" s="102" t="s">
        <v>0</v>
      </c>
      <c r="F137" s="103">
        <v>1809.78</v>
      </c>
      <c r="G137" s="103">
        <v>1667.11</v>
      </c>
      <c r="H137" s="103">
        <v>1705</v>
      </c>
      <c r="I137" s="103">
        <v>1705</v>
      </c>
      <c r="J137" s="103">
        <v>1705</v>
      </c>
      <c r="K137" s="103">
        <v>1705</v>
      </c>
      <c r="L137" s="103">
        <v>1705</v>
      </c>
    </row>
    <row r="138" spans="1:12" ht="12.75" customHeight="1" outlineLevel="1">
      <c r="A138" s="23" t="s">
        <v>47</v>
      </c>
      <c r="B138" s="24">
        <v>620</v>
      </c>
      <c r="C138" s="24"/>
      <c r="D138" s="24"/>
      <c r="E138" s="102" t="s">
        <v>185</v>
      </c>
      <c r="F138" s="103">
        <f>SUM(F139:F140)</f>
        <v>632.52</v>
      </c>
      <c r="G138" s="103">
        <f aca="true" t="shared" si="116" ref="G138:H138">SUM(G139:G140)</f>
        <v>582.56</v>
      </c>
      <c r="H138" s="103">
        <f t="shared" si="116"/>
        <v>595</v>
      </c>
      <c r="I138" s="103">
        <f aca="true" t="shared" si="117" ref="I138">SUM(I139:I140)</f>
        <v>595</v>
      </c>
      <c r="J138" s="103">
        <f aca="true" t="shared" si="118" ref="J138:K138">SUM(J139:J140)</f>
        <v>595</v>
      </c>
      <c r="K138" s="103">
        <f t="shared" si="118"/>
        <v>595</v>
      </c>
      <c r="L138" s="103">
        <f aca="true" t="shared" si="119" ref="L138">SUM(L139:L140)</f>
        <v>595</v>
      </c>
    </row>
    <row r="139" spans="1:12" ht="12.75" customHeight="1" outlineLevel="2">
      <c r="A139" s="23" t="s">
        <v>47</v>
      </c>
      <c r="B139" s="24"/>
      <c r="C139" s="23" t="s">
        <v>169</v>
      </c>
      <c r="D139" s="24"/>
      <c r="E139" s="102" t="s">
        <v>186</v>
      </c>
      <c r="F139" s="103">
        <v>181</v>
      </c>
      <c r="G139" s="103">
        <v>166.68</v>
      </c>
      <c r="H139" s="103">
        <v>170</v>
      </c>
      <c r="I139" s="103">
        <v>170</v>
      </c>
      <c r="J139" s="103">
        <v>170</v>
      </c>
      <c r="K139" s="103">
        <v>170</v>
      </c>
      <c r="L139" s="103">
        <v>170</v>
      </c>
    </row>
    <row r="140" spans="1:12" ht="12.75" customHeight="1" outlineLevel="2" collapsed="1">
      <c r="A140" s="23" t="s">
        <v>47</v>
      </c>
      <c r="B140" s="24"/>
      <c r="C140" s="23" t="s">
        <v>171</v>
      </c>
      <c r="D140" s="24"/>
      <c r="E140" s="102" t="s">
        <v>188</v>
      </c>
      <c r="F140" s="103">
        <f aca="true" t="shared" si="120" ref="F140:H140">SUM(F141:F146)</f>
        <v>451.52</v>
      </c>
      <c r="G140" s="103">
        <f t="shared" si="120"/>
        <v>415.88</v>
      </c>
      <c r="H140" s="103">
        <f t="shared" si="120"/>
        <v>425</v>
      </c>
      <c r="I140" s="103">
        <f aca="true" t="shared" si="121" ref="I140">SUM(I141:I146)</f>
        <v>425</v>
      </c>
      <c r="J140" s="103">
        <f aca="true" t="shared" si="122" ref="J140">SUM(J141:J146)</f>
        <v>425</v>
      </c>
      <c r="K140" s="103">
        <f aca="true" t="shared" si="123" ref="K140:L140">SUM(K141:K146)</f>
        <v>425</v>
      </c>
      <c r="L140" s="103">
        <f t="shared" si="123"/>
        <v>425</v>
      </c>
    </row>
    <row r="141" spans="1:12" ht="12.75" customHeight="1" hidden="1" outlineLevel="3">
      <c r="A141" s="23" t="s">
        <v>47</v>
      </c>
      <c r="B141" s="24"/>
      <c r="C141" s="23"/>
      <c r="D141" s="24">
        <v>625001</v>
      </c>
      <c r="E141" s="102" t="s">
        <v>189</v>
      </c>
      <c r="F141" s="103">
        <v>25.32</v>
      </c>
      <c r="G141" s="103">
        <v>23.36</v>
      </c>
      <c r="H141" s="103">
        <v>24</v>
      </c>
      <c r="I141" s="103">
        <v>24</v>
      </c>
      <c r="J141" s="103">
        <v>24</v>
      </c>
      <c r="K141" s="103">
        <v>24</v>
      </c>
      <c r="L141" s="103">
        <v>24</v>
      </c>
    </row>
    <row r="142" spans="1:12" ht="12.75" customHeight="1" hidden="1" outlineLevel="3">
      <c r="A142" s="23" t="s">
        <v>47</v>
      </c>
      <c r="B142" s="24"/>
      <c r="C142" s="23"/>
      <c r="D142" s="24">
        <v>625002</v>
      </c>
      <c r="E142" s="102" t="s">
        <v>190</v>
      </c>
      <c r="F142" s="103">
        <v>253.4</v>
      </c>
      <c r="G142" s="103">
        <v>233.36</v>
      </c>
      <c r="H142" s="103">
        <v>238</v>
      </c>
      <c r="I142" s="103">
        <v>238</v>
      </c>
      <c r="J142" s="103">
        <v>238</v>
      </c>
      <c r="K142" s="103">
        <v>238</v>
      </c>
      <c r="L142" s="103">
        <v>238</v>
      </c>
    </row>
    <row r="143" spans="1:12" ht="12.75" customHeight="1" hidden="1" outlineLevel="3">
      <c r="A143" s="23" t="s">
        <v>47</v>
      </c>
      <c r="B143" s="24"/>
      <c r="C143" s="23"/>
      <c r="D143" s="24">
        <v>625003</v>
      </c>
      <c r="E143" s="102" t="s">
        <v>191</v>
      </c>
      <c r="F143" s="103">
        <v>14.48</v>
      </c>
      <c r="G143" s="103">
        <v>13.32</v>
      </c>
      <c r="H143" s="103">
        <v>14</v>
      </c>
      <c r="I143" s="103">
        <v>14</v>
      </c>
      <c r="J143" s="103">
        <v>14</v>
      </c>
      <c r="K143" s="103">
        <v>14</v>
      </c>
      <c r="L143" s="103">
        <v>14</v>
      </c>
    </row>
    <row r="144" spans="1:12" ht="12.75" customHeight="1" hidden="1" outlineLevel="3">
      <c r="A144" s="23" t="s">
        <v>47</v>
      </c>
      <c r="B144" s="24"/>
      <c r="C144" s="23"/>
      <c r="D144" s="24">
        <v>625004</v>
      </c>
      <c r="E144" s="102" t="s">
        <v>192</v>
      </c>
      <c r="F144" s="103">
        <v>54.28</v>
      </c>
      <c r="G144" s="103">
        <v>50</v>
      </c>
      <c r="H144" s="103">
        <v>51</v>
      </c>
      <c r="I144" s="103">
        <v>51</v>
      </c>
      <c r="J144" s="103">
        <v>51</v>
      </c>
      <c r="K144" s="103">
        <v>51</v>
      </c>
      <c r="L144" s="103">
        <v>51</v>
      </c>
    </row>
    <row r="145" spans="1:12" ht="12.75" customHeight="1" hidden="1" outlineLevel="3">
      <c r="A145" s="23" t="s">
        <v>47</v>
      </c>
      <c r="B145" s="24"/>
      <c r="C145" s="23"/>
      <c r="D145" s="24">
        <v>625005</v>
      </c>
      <c r="E145" s="102" t="s">
        <v>193</v>
      </c>
      <c r="F145" s="103">
        <v>18.08</v>
      </c>
      <c r="G145" s="103">
        <v>16.68</v>
      </c>
      <c r="H145" s="103">
        <v>17</v>
      </c>
      <c r="I145" s="103">
        <v>17</v>
      </c>
      <c r="J145" s="103">
        <v>17</v>
      </c>
      <c r="K145" s="103">
        <v>17</v>
      </c>
      <c r="L145" s="103">
        <v>17</v>
      </c>
    </row>
    <row r="146" spans="1:12" ht="12.75" customHeight="1" hidden="1" outlineLevel="3">
      <c r="A146" s="23" t="s">
        <v>47</v>
      </c>
      <c r="B146" s="24"/>
      <c r="C146" s="23"/>
      <c r="D146" s="24">
        <v>625007</v>
      </c>
      <c r="E146" s="102" t="s">
        <v>194</v>
      </c>
      <c r="F146" s="103">
        <v>85.96</v>
      </c>
      <c r="G146" s="103">
        <v>79.16</v>
      </c>
      <c r="H146" s="103">
        <v>81</v>
      </c>
      <c r="I146" s="103">
        <v>81</v>
      </c>
      <c r="J146" s="103">
        <v>81</v>
      </c>
      <c r="K146" s="103">
        <v>81</v>
      </c>
      <c r="L146" s="103">
        <v>81</v>
      </c>
    </row>
    <row r="147" spans="1:12" ht="15.75" customHeight="1">
      <c r="A147" s="182" t="s">
        <v>228</v>
      </c>
      <c r="B147" s="183"/>
      <c r="C147" s="184"/>
      <c r="D147" s="99" t="s">
        <v>15</v>
      </c>
      <c r="E147" s="99"/>
      <c r="F147" s="101">
        <f aca="true" t="shared" si="124" ref="F147:L151">F148</f>
        <v>1039.92</v>
      </c>
      <c r="G147" s="101">
        <f t="shared" si="124"/>
        <v>275.28</v>
      </c>
      <c r="H147" s="101">
        <f t="shared" si="124"/>
        <v>1560</v>
      </c>
      <c r="I147" s="101">
        <f t="shared" si="124"/>
        <v>1860</v>
      </c>
      <c r="J147" s="101">
        <f t="shared" si="124"/>
        <v>1560</v>
      </c>
      <c r="K147" s="101">
        <f t="shared" si="124"/>
        <v>1560</v>
      </c>
      <c r="L147" s="101">
        <f t="shared" si="124"/>
        <v>1560</v>
      </c>
    </row>
    <row r="148" spans="1:14" ht="12.75" customHeight="1" outlineLevel="1">
      <c r="A148" s="23" t="s">
        <v>96</v>
      </c>
      <c r="B148" s="102">
        <v>630</v>
      </c>
      <c r="C148" s="110"/>
      <c r="D148" s="22"/>
      <c r="E148" s="102" t="s">
        <v>210</v>
      </c>
      <c r="F148" s="103">
        <f aca="true" t="shared" si="125" ref="F148:H148">F149+F151+F153</f>
        <v>1039.92</v>
      </c>
      <c r="G148" s="103">
        <f t="shared" si="125"/>
        <v>275.28</v>
      </c>
      <c r="H148" s="103">
        <f t="shared" si="125"/>
        <v>1560</v>
      </c>
      <c r="I148" s="103">
        <f aca="true" t="shared" si="126" ref="I148">I149+I151+I153</f>
        <v>1860</v>
      </c>
      <c r="J148" s="103">
        <f aca="true" t="shared" si="127" ref="J148:K148">J149+J151+J153</f>
        <v>1560</v>
      </c>
      <c r="K148" s="103">
        <f t="shared" si="127"/>
        <v>1560</v>
      </c>
      <c r="L148" s="103">
        <f aca="true" t="shared" si="128" ref="L148">L149+L151+L153</f>
        <v>1560</v>
      </c>
      <c r="N148" s="134"/>
    </row>
    <row r="149" spans="1:12" ht="12.75" customHeight="1" outlineLevel="2">
      <c r="A149" s="23" t="s">
        <v>96</v>
      </c>
      <c r="B149" s="102"/>
      <c r="C149" s="102">
        <v>633</v>
      </c>
      <c r="D149" s="22"/>
      <c r="E149" s="102" t="s">
        <v>201</v>
      </c>
      <c r="F149" s="103">
        <f t="shared" si="124"/>
        <v>709.2</v>
      </c>
      <c r="G149" s="103">
        <f t="shared" si="124"/>
        <v>0</v>
      </c>
      <c r="H149" s="103">
        <f t="shared" si="124"/>
        <v>1000</v>
      </c>
      <c r="I149" s="103">
        <f t="shared" si="124"/>
        <v>1000</v>
      </c>
      <c r="J149" s="103">
        <f t="shared" si="124"/>
        <v>500</v>
      </c>
      <c r="K149" s="103">
        <f t="shared" si="124"/>
        <v>500</v>
      </c>
      <c r="L149" s="103">
        <f t="shared" si="124"/>
        <v>500</v>
      </c>
    </row>
    <row r="150" spans="1:12" ht="12.75" customHeight="1" hidden="1" outlineLevel="3">
      <c r="A150" s="23" t="s">
        <v>96</v>
      </c>
      <c r="B150" s="102"/>
      <c r="C150" s="102"/>
      <c r="D150" s="22">
        <v>633004</v>
      </c>
      <c r="E150" s="102" t="s">
        <v>390</v>
      </c>
      <c r="F150" s="103">
        <v>709.2</v>
      </c>
      <c r="G150" s="103">
        <v>0</v>
      </c>
      <c r="H150" s="103">
        <v>1000</v>
      </c>
      <c r="I150" s="103">
        <v>1000</v>
      </c>
      <c r="J150" s="103">
        <v>500</v>
      </c>
      <c r="K150" s="103">
        <v>500</v>
      </c>
      <c r="L150" s="103">
        <v>500</v>
      </c>
    </row>
    <row r="151" spans="1:12" ht="12.75" customHeight="1" outlineLevel="2" collapsed="1">
      <c r="A151" s="23" t="s">
        <v>96</v>
      </c>
      <c r="B151" s="102"/>
      <c r="C151" s="102">
        <v>635</v>
      </c>
      <c r="D151" s="22"/>
      <c r="E151" s="102" t="s">
        <v>201</v>
      </c>
      <c r="F151" s="103">
        <f t="shared" si="124"/>
        <v>271.92</v>
      </c>
      <c r="G151" s="103">
        <f t="shared" si="124"/>
        <v>216.48</v>
      </c>
      <c r="H151" s="103">
        <f t="shared" si="124"/>
        <v>500</v>
      </c>
      <c r="I151" s="103">
        <f t="shared" si="124"/>
        <v>800</v>
      </c>
      <c r="J151" s="103">
        <f t="shared" si="124"/>
        <v>1000</v>
      </c>
      <c r="K151" s="103">
        <f t="shared" si="124"/>
        <v>1000</v>
      </c>
      <c r="L151" s="103">
        <f t="shared" si="124"/>
        <v>1000</v>
      </c>
    </row>
    <row r="152" spans="1:12" ht="12.75" customHeight="1" hidden="1" outlineLevel="3">
      <c r="A152" s="23" t="s">
        <v>96</v>
      </c>
      <c r="B152" s="102"/>
      <c r="C152" s="102"/>
      <c r="D152" s="22">
        <v>635006</v>
      </c>
      <c r="E152" s="102" t="s">
        <v>179</v>
      </c>
      <c r="F152" s="103">
        <v>271.92</v>
      </c>
      <c r="G152" s="103">
        <v>216.48</v>
      </c>
      <c r="H152" s="103">
        <v>500</v>
      </c>
      <c r="I152" s="103">
        <v>800</v>
      </c>
      <c r="J152" s="103">
        <v>1000</v>
      </c>
      <c r="K152" s="103">
        <v>1000</v>
      </c>
      <c r="L152" s="103">
        <v>1000</v>
      </c>
    </row>
    <row r="153" spans="1:12" ht="12.75" customHeight="1" outlineLevel="2" collapsed="1">
      <c r="A153" s="23" t="s">
        <v>96</v>
      </c>
      <c r="B153" s="102"/>
      <c r="C153" s="102">
        <v>637</v>
      </c>
      <c r="D153" s="22"/>
      <c r="E153" s="102" t="s">
        <v>206</v>
      </c>
      <c r="F153" s="103">
        <f aca="true" t="shared" si="129" ref="F153:L153">F154</f>
        <v>58.8</v>
      </c>
      <c r="G153" s="103">
        <f t="shared" si="129"/>
        <v>58.8</v>
      </c>
      <c r="H153" s="103">
        <f t="shared" si="129"/>
        <v>60</v>
      </c>
      <c r="I153" s="103">
        <f t="shared" si="129"/>
        <v>60</v>
      </c>
      <c r="J153" s="103">
        <f t="shared" si="129"/>
        <v>60</v>
      </c>
      <c r="K153" s="103">
        <f t="shared" si="129"/>
        <v>60</v>
      </c>
      <c r="L153" s="103">
        <f t="shared" si="129"/>
        <v>60</v>
      </c>
    </row>
    <row r="154" spans="1:12" ht="12.75" customHeight="1" hidden="1" outlineLevel="3">
      <c r="A154" s="23" t="s">
        <v>96</v>
      </c>
      <c r="B154" s="102"/>
      <c r="C154" s="102"/>
      <c r="D154" s="22">
        <v>637012</v>
      </c>
      <c r="E154" s="102" t="s">
        <v>315</v>
      </c>
      <c r="F154" s="103">
        <v>58.8</v>
      </c>
      <c r="G154" s="103">
        <v>58.8</v>
      </c>
      <c r="H154" s="103">
        <v>60</v>
      </c>
      <c r="I154" s="103">
        <v>60</v>
      </c>
      <c r="J154" s="103">
        <v>60</v>
      </c>
      <c r="K154" s="103">
        <v>60</v>
      </c>
      <c r="L154" s="103">
        <v>60</v>
      </c>
    </row>
    <row r="155" spans="1:12" ht="15.75" customHeight="1">
      <c r="A155" s="169" t="s">
        <v>227</v>
      </c>
      <c r="B155" s="169"/>
      <c r="C155" s="169"/>
      <c r="D155" s="99" t="s">
        <v>246</v>
      </c>
      <c r="E155" s="99"/>
      <c r="F155" s="101">
        <f aca="true" t="shared" si="130" ref="F155:L155">F156</f>
        <v>6644.35</v>
      </c>
      <c r="G155" s="101">
        <f t="shared" si="130"/>
        <v>1845.9</v>
      </c>
      <c r="H155" s="101">
        <f t="shared" si="130"/>
        <v>4000</v>
      </c>
      <c r="I155" s="101">
        <f t="shared" si="130"/>
        <v>2000</v>
      </c>
      <c r="J155" s="101">
        <f t="shared" si="130"/>
        <v>3000</v>
      </c>
      <c r="K155" s="101">
        <f t="shared" si="130"/>
        <v>3000</v>
      </c>
      <c r="L155" s="101">
        <f t="shared" si="130"/>
        <v>3000</v>
      </c>
    </row>
    <row r="156" spans="1:12" s="11" customFormat="1" ht="12.75" customHeight="1" outlineLevel="1">
      <c r="A156" s="23" t="s">
        <v>93</v>
      </c>
      <c r="B156" s="102">
        <v>630</v>
      </c>
      <c r="C156" s="111"/>
      <c r="D156" s="22"/>
      <c r="E156" s="102" t="s">
        <v>210</v>
      </c>
      <c r="F156" s="103">
        <f aca="true" t="shared" si="131" ref="F156:H156">F157+F160+F162+F164</f>
        <v>6644.35</v>
      </c>
      <c r="G156" s="103">
        <f t="shared" si="131"/>
        <v>1845.9</v>
      </c>
      <c r="H156" s="103">
        <f t="shared" si="131"/>
        <v>4000</v>
      </c>
      <c r="I156" s="103">
        <f aca="true" t="shared" si="132" ref="I156">I157+I160+I162+I164</f>
        <v>2000</v>
      </c>
      <c r="J156" s="103">
        <f aca="true" t="shared" si="133" ref="J156:K156">J157+J160+J162+J164</f>
        <v>3000</v>
      </c>
      <c r="K156" s="103">
        <f t="shared" si="133"/>
        <v>3000</v>
      </c>
      <c r="L156" s="103">
        <f aca="true" t="shared" si="134" ref="L156">L157+L160+L162+L164</f>
        <v>3000</v>
      </c>
    </row>
    <row r="157" spans="1:12" ht="12.75" customHeight="1" outlineLevel="2">
      <c r="A157" s="23" t="s">
        <v>93</v>
      </c>
      <c r="B157" s="102"/>
      <c r="C157" s="102">
        <v>632</v>
      </c>
      <c r="D157" s="22"/>
      <c r="E157" s="102" t="s">
        <v>195</v>
      </c>
      <c r="F157" s="103">
        <f aca="true" t="shared" si="135" ref="F157">SUM(F158:F159)</f>
        <v>1374.42</v>
      </c>
      <c r="G157" s="103">
        <f aca="true" t="shared" si="136" ref="G157:H157">SUM(G158:G159)</f>
        <v>1062.57</v>
      </c>
      <c r="H157" s="103">
        <f t="shared" si="136"/>
        <v>1200</v>
      </c>
      <c r="I157" s="103">
        <f aca="true" t="shared" si="137" ref="I157">SUM(I158:I159)</f>
        <v>1200</v>
      </c>
      <c r="J157" s="103">
        <f aca="true" t="shared" si="138" ref="J157:K157">SUM(J158:J159)</f>
        <v>1200</v>
      </c>
      <c r="K157" s="103">
        <f t="shared" si="138"/>
        <v>1200</v>
      </c>
      <c r="L157" s="103">
        <f aca="true" t="shared" si="139" ref="L157">SUM(L158:L159)</f>
        <v>1200</v>
      </c>
    </row>
    <row r="158" spans="1:12" ht="12.75" customHeight="1" hidden="1" outlineLevel="3">
      <c r="A158" s="23" t="s">
        <v>93</v>
      </c>
      <c r="B158" s="102"/>
      <c r="C158" s="102"/>
      <c r="D158" s="22">
        <v>632001</v>
      </c>
      <c r="E158" s="102" t="s">
        <v>292</v>
      </c>
      <c r="F158" s="103">
        <v>1217.2</v>
      </c>
      <c r="G158" s="103">
        <v>957</v>
      </c>
      <c r="H158" s="103">
        <v>1000</v>
      </c>
      <c r="I158" s="103">
        <v>1000</v>
      </c>
      <c r="J158" s="103">
        <v>1000</v>
      </c>
      <c r="K158" s="103">
        <v>1000</v>
      </c>
      <c r="L158" s="103">
        <v>1000</v>
      </c>
    </row>
    <row r="159" spans="1:12" ht="12.75" customHeight="1" hidden="1" outlineLevel="3">
      <c r="A159" s="23" t="s">
        <v>93</v>
      </c>
      <c r="B159" s="102"/>
      <c r="C159" s="102"/>
      <c r="D159" s="22">
        <v>632002</v>
      </c>
      <c r="E159" s="102" t="s">
        <v>293</v>
      </c>
      <c r="F159" s="103">
        <v>157.22</v>
      </c>
      <c r="G159" s="103">
        <v>105.57</v>
      </c>
      <c r="H159" s="103">
        <v>200</v>
      </c>
      <c r="I159" s="103">
        <v>200</v>
      </c>
      <c r="J159" s="103">
        <v>200</v>
      </c>
      <c r="K159" s="103">
        <v>200</v>
      </c>
      <c r="L159" s="103">
        <v>200</v>
      </c>
    </row>
    <row r="160" spans="1:12" ht="12.75" customHeight="1" outlineLevel="2" collapsed="1">
      <c r="A160" s="23" t="s">
        <v>97</v>
      </c>
      <c r="B160" s="102"/>
      <c r="C160" s="102">
        <v>633</v>
      </c>
      <c r="D160" s="22"/>
      <c r="E160" s="102" t="s">
        <v>197</v>
      </c>
      <c r="F160" s="103">
        <f aca="true" t="shared" si="140" ref="F160:L162">F161</f>
        <v>102.6</v>
      </c>
      <c r="G160" s="103">
        <f t="shared" si="140"/>
        <v>120</v>
      </c>
      <c r="H160" s="103">
        <f t="shared" si="140"/>
        <v>100</v>
      </c>
      <c r="I160" s="103">
        <f t="shared" si="140"/>
        <v>100</v>
      </c>
      <c r="J160" s="103">
        <f t="shared" si="140"/>
        <v>100</v>
      </c>
      <c r="K160" s="103">
        <f t="shared" si="140"/>
        <v>100</v>
      </c>
      <c r="L160" s="103">
        <f t="shared" si="140"/>
        <v>100</v>
      </c>
    </row>
    <row r="161" spans="1:12" ht="12.75" customHeight="1" hidden="1" outlineLevel="3">
      <c r="A161" s="23" t="s">
        <v>97</v>
      </c>
      <c r="B161" s="102"/>
      <c r="C161" s="102"/>
      <c r="D161" s="22">
        <v>633006</v>
      </c>
      <c r="E161" s="102" t="s">
        <v>316</v>
      </c>
      <c r="F161" s="103">
        <v>102.6</v>
      </c>
      <c r="G161" s="103">
        <v>120</v>
      </c>
      <c r="H161" s="103">
        <v>100</v>
      </c>
      <c r="I161" s="103">
        <v>100</v>
      </c>
      <c r="J161" s="103">
        <v>100</v>
      </c>
      <c r="K161" s="103">
        <v>100</v>
      </c>
      <c r="L161" s="103">
        <v>100</v>
      </c>
    </row>
    <row r="162" spans="1:12" ht="12.75" customHeight="1" outlineLevel="2" collapsed="1">
      <c r="A162" s="23" t="s">
        <v>93</v>
      </c>
      <c r="B162" s="102"/>
      <c r="C162" s="102">
        <v>635</v>
      </c>
      <c r="D162" s="22"/>
      <c r="E162" s="102" t="s">
        <v>201</v>
      </c>
      <c r="F162" s="103">
        <f t="shared" si="140"/>
        <v>4504</v>
      </c>
      <c r="G162" s="103">
        <f t="shared" si="140"/>
        <v>0</v>
      </c>
      <c r="H162" s="103">
        <f t="shared" si="140"/>
        <v>2000</v>
      </c>
      <c r="I162" s="103">
        <f t="shared" si="140"/>
        <v>0</v>
      </c>
      <c r="J162" s="103">
        <f t="shared" si="140"/>
        <v>1000</v>
      </c>
      <c r="K162" s="103">
        <f t="shared" si="140"/>
        <v>1000</v>
      </c>
      <c r="L162" s="103">
        <f t="shared" si="140"/>
        <v>1000</v>
      </c>
    </row>
    <row r="163" spans="1:12" ht="12.75" customHeight="1" hidden="1" outlineLevel="3">
      <c r="A163" s="23" t="s">
        <v>93</v>
      </c>
      <c r="B163" s="102"/>
      <c r="C163" s="102"/>
      <c r="D163" s="22">
        <v>635006</v>
      </c>
      <c r="E163" s="102" t="s">
        <v>473</v>
      </c>
      <c r="F163" s="103">
        <v>4504</v>
      </c>
      <c r="G163" s="103">
        <v>0</v>
      </c>
      <c r="H163" s="103">
        <v>2000</v>
      </c>
      <c r="I163" s="103">
        <v>0</v>
      </c>
      <c r="J163" s="103">
        <v>1000</v>
      </c>
      <c r="K163" s="103">
        <v>1000</v>
      </c>
      <c r="L163" s="103">
        <v>1000</v>
      </c>
    </row>
    <row r="164" spans="1:12" ht="12.75" customHeight="1" outlineLevel="2" collapsed="1">
      <c r="A164" s="23" t="s">
        <v>93</v>
      </c>
      <c r="B164" s="102"/>
      <c r="C164" s="102">
        <v>637</v>
      </c>
      <c r="D164" s="22"/>
      <c r="E164" s="102" t="s">
        <v>206</v>
      </c>
      <c r="F164" s="103">
        <f aca="true" t="shared" si="141" ref="F164:L164">SUM(F165:F165)</f>
        <v>663.33</v>
      </c>
      <c r="G164" s="103">
        <f t="shared" si="141"/>
        <v>663.33</v>
      </c>
      <c r="H164" s="103">
        <f t="shared" si="141"/>
        <v>700</v>
      </c>
      <c r="I164" s="103">
        <f t="shared" si="141"/>
        <v>700</v>
      </c>
      <c r="J164" s="103">
        <f t="shared" si="141"/>
        <v>700</v>
      </c>
      <c r="K164" s="103">
        <f t="shared" si="141"/>
        <v>700</v>
      </c>
      <c r="L164" s="103">
        <f t="shared" si="141"/>
        <v>700</v>
      </c>
    </row>
    <row r="165" spans="1:12" ht="12.75" customHeight="1" hidden="1" outlineLevel="3">
      <c r="A165" s="23" t="s">
        <v>93</v>
      </c>
      <c r="B165" s="102"/>
      <c r="C165" s="102"/>
      <c r="D165" s="22">
        <v>637004</v>
      </c>
      <c r="E165" s="102" t="s">
        <v>294</v>
      </c>
      <c r="F165" s="103">
        <v>663.33</v>
      </c>
      <c r="G165" s="103">
        <v>663.33</v>
      </c>
      <c r="H165" s="103">
        <v>700</v>
      </c>
      <c r="I165" s="103">
        <v>700</v>
      </c>
      <c r="J165" s="103">
        <v>700</v>
      </c>
      <c r="K165" s="103">
        <v>700</v>
      </c>
      <c r="L165" s="103">
        <v>700</v>
      </c>
    </row>
    <row r="166" spans="1:12" ht="15.75" customHeight="1">
      <c r="A166" s="169" t="s">
        <v>489</v>
      </c>
      <c r="B166" s="169"/>
      <c r="C166" s="169"/>
      <c r="D166" s="150" t="s">
        <v>490</v>
      </c>
      <c r="E166" s="150"/>
      <c r="F166" s="101">
        <f aca="true" t="shared" si="142" ref="F166:L168">F167</f>
        <v>0</v>
      </c>
      <c r="G166" s="101">
        <f t="shared" si="142"/>
        <v>0</v>
      </c>
      <c r="H166" s="101">
        <f t="shared" si="142"/>
        <v>5000</v>
      </c>
      <c r="I166" s="101">
        <f t="shared" si="142"/>
        <v>0</v>
      </c>
      <c r="J166" s="101">
        <f t="shared" si="142"/>
        <v>5000</v>
      </c>
      <c r="K166" s="101">
        <f t="shared" si="142"/>
        <v>5000</v>
      </c>
      <c r="L166" s="101">
        <f t="shared" si="142"/>
        <v>5000</v>
      </c>
    </row>
    <row r="167" spans="1:12" s="11" customFormat="1" ht="12.75" customHeight="1" outlineLevel="1">
      <c r="A167" s="23" t="s">
        <v>96</v>
      </c>
      <c r="B167" s="102">
        <v>630</v>
      </c>
      <c r="C167" s="111"/>
      <c r="D167" s="22"/>
      <c r="E167" s="102" t="s">
        <v>210</v>
      </c>
      <c r="F167" s="103">
        <f t="shared" si="142"/>
        <v>0</v>
      </c>
      <c r="G167" s="103">
        <f t="shared" si="142"/>
        <v>0</v>
      </c>
      <c r="H167" s="103">
        <f t="shared" si="142"/>
        <v>5000</v>
      </c>
      <c r="I167" s="103">
        <f t="shared" si="142"/>
        <v>0</v>
      </c>
      <c r="J167" s="103">
        <f t="shared" si="142"/>
        <v>5000</v>
      </c>
      <c r="K167" s="103">
        <f t="shared" si="142"/>
        <v>5000</v>
      </c>
      <c r="L167" s="103">
        <f t="shared" si="142"/>
        <v>5000</v>
      </c>
    </row>
    <row r="168" spans="1:12" ht="12.75" customHeight="1" outlineLevel="2">
      <c r="A168" s="23" t="s">
        <v>96</v>
      </c>
      <c r="B168" s="102"/>
      <c r="C168" s="102">
        <v>637</v>
      </c>
      <c r="D168" s="22"/>
      <c r="E168" s="102" t="s">
        <v>206</v>
      </c>
      <c r="F168" s="103">
        <f t="shared" si="142"/>
        <v>0</v>
      </c>
      <c r="G168" s="103">
        <f t="shared" si="142"/>
        <v>0</v>
      </c>
      <c r="H168" s="103">
        <f t="shared" si="142"/>
        <v>5000</v>
      </c>
      <c r="I168" s="103">
        <f t="shared" si="142"/>
        <v>0</v>
      </c>
      <c r="J168" s="103">
        <f t="shared" si="142"/>
        <v>5000</v>
      </c>
      <c r="K168" s="103">
        <f t="shared" si="142"/>
        <v>5000</v>
      </c>
      <c r="L168" s="103">
        <f t="shared" si="142"/>
        <v>5000</v>
      </c>
    </row>
    <row r="169" spans="1:12" ht="12.75" customHeight="1" hidden="1" outlineLevel="3">
      <c r="A169" s="23" t="s">
        <v>96</v>
      </c>
      <c r="B169" s="102"/>
      <c r="C169" s="102"/>
      <c r="D169" s="22">
        <v>637004</v>
      </c>
      <c r="E169" s="102" t="s">
        <v>491</v>
      </c>
      <c r="F169" s="103">
        <v>0</v>
      </c>
      <c r="G169" s="103">
        <v>0</v>
      </c>
      <c r="H169" s="103">
        <v>5000</v>
      </c>
      <c r="I169" s="103">
        <v>0</v>
      </c>
      <c r="J169" s="103">
        <v>5000</v>
      </c>
      <c r="K169" s="103">
        <v>5000</v>
      </c>
      <c r="L169" s="103">
        <v>5000</v>
      </c>
    </row>
    <row r="170" spans="1:12" ht="12.75">
      <c r="A170" s="85"/>
      <c r="B170" s="106"/>
      <c r="C170" s="106"/>
      <c r="D170" s="106"/>
      <c r="E170" s="106"/>
      <c r="F170" s="107"/>
      <c r="G170" s="107"/>
      <c r="H170" s="107"/>
      <c r="I170" s="107"/>
      <c r="J170" s="107"/>
      <c r="K170" s="107"/>
      <c r="L170" s="107"/>
    </row>
    <row r="171" spans="1:12" s="12" customFormat="1" ht="18.75">
      <c r="A171" s="170" t="s">
        <v>158</v>
      </c>
      <c r="B171" s="170"/>
      <c r="C171" s="170"/>
      <c r="D171" s="170"/>
      <c r="E171" s="170"/>
      <c r="F171" s="108">
        <f aca="true" t="shared" si="143" ref="F171:H171">F172+F178</f>
        <v>5080.110000000001</v>
      </c>
      <c r="G171" s="108">
        <f t="shared" si="143"/>
        <v>7194.64</v>
      </c>
      <c r="H171" s="108">
        <f t="shared" si="143"/>
        <v>9600</v>
      </c>
      <c r="I171" s="108">
        <f aca="true" t="shared" si="144" ref="I171">I172+I178</f>
        <v>9600</v>
      </c>
      <c r="J171" s="108">
        <f aca="true" t="shared" si="145" ref="J171:K171">J172+J178</f>
        <v>11600</v>
      </c>
      <c r="K171" s="108">
        <f t="shared" si="145"/>
        <v>9600</v>
      </c>
      <c r="L171" s="108">
        <f aca="true" t="shared" si="146" ref="L171">L172+L178</f>
        <v>9600</v>
      </c>
    </row>
    <row r="172" spans="1:12" s="11" customFormat="1" ht="15.75" customHeight="1">
      <c r="A172" s="182" t="s">
        <v>68</v>
      </c>
      <c r="B172" s="183"/>
      <c r="C172" s="184"/>
      <c r="D172" s="99" t="s">
        <v>150</v>
      </c>
      <c r="E172" s="99"/>
      <c r="F172" s="101">
        <f aca="true" t="shared" si="147" ref="F172:L172">F173</f>
        <v>274.92</v>
      </c>
      <c r="G172" s="101">
        <f t="shared" si="147"/>
        <v>266.64</v>
      </c>
      <c r="H172" s="101">
        <f t="shared" si="147"/>
        <v>600</v>
      </c>
      <c r="I172" s="101">
        <f t="shared" si="147"/>
        <v>600</v>
      </c>
      <c r="J172" s="101">
        <f t="shared" si="147"/>
        <v>600</v>
      </c>
      <c r="K172" s="101">
        <f t="shared" si="147"/>
        <v>600</v>
      </c>
      <c r="L172" s="101">
        <f t="shared" si="147"/>
        <v>600</v>
      </c>
    </row>
    <row r="173" spans="1:12" ht="12.75" customHeight="1" outlineLevel="1">
      <c r="A173" s="23" t="s">
        <v>98</v>
      </c>
      <c r="B173" s="24">
        <v>630</v>
      </c>
      <c r="C173" s="23"/>
      <c r="D173" s="24"/>
      <c r="E173" s="102" t="s">
        <v>210</v>
      </c>
      <c r="F173" s="103">
        <f aca="true" t="shared" si="148" ref="F173:H173">F174+F176</f>
        <v>274.92</v>
      </c>
      <c r="G173" s="103">
        <f t="shared" si="148"/>
        <v>266.64</v>
      </c>
      <c r="H173" s="103">
        <f t="shared" si="148"/>
        <v>600</v>
      </c>
      <c r="I173" s="103">
        <f aca="true" t="shared" si="149" ref="I173">I174+I176</f>
        <v>600</v>
      </c>
      <c r="J173" s="103">
        <f aca="true" t="shared" si="150" ref="J173:K173">J174+J176</f>
        <v>600</v>
      </c>
      <c r="K173" s="103">
        <f t="shared" si="150"/>
        <v>600</v>
      </c>
      <c r="L173" s="103">
        <f aca="true" t="shared" si="151" ref="L173">L174+L176</f>
        <v>600</v>
      </c>
    </row>
    <row r="174" spans="1:12" ht="12.75" customHeight="1" outlineLevel="2">
      <c r="A174" s="23" t="s">
        <v>98</v>
      </c>
      <c r="B174" s="24"/>
      <c r="C174" s="23" t="s">
        <v>174</v>
      </c>
      <c r="D174" s="24"/>
      <c r="E174" s="102" t="s">
        <v>197</v>
      </c>
      <c r="F174" s="103">
        <f aca="true" t="shared" si="152" ref="F174:L174">F175</f>
        <v>0</v>
      </c>
      <c r="G174" s="103">
        <f t="shared" si="152"/>
        <v>48.48</v>
      </c>
      <c r="H174" s="103">
        <f t="shared" si="152"/>
        <v>200</v>
      </c>
      <c r="I174" s="103">
        <f t="shared" si="152"/>
        <v>200</v>
      </c>
      <c r="J174" s="103">
        <f t="shared" si="152"/>
        <v>200</v>
      </c>
      <c r="K174" s="103">
        <f t="shared" si="152"/>
        <v>200</v>
      </c>
      <c r="L174" s="103">
        <f t="shared" si="152"/>
        <v>200</v>
      </c>
    </row>
    <row r="175" spans="1:12" ht="12.75" customHeight="1" hidden="1" outlineLevel="3">
      <c r="A175" s="23" t="s">
        <v>98</v>
      </c>
      <c r="B175" s="24"/>
      <c r="C175" s="23"/>
      <c r="D175" s="24">
        <v>633004</v>
      </c>
      <c r="E175" s="102" t="s">
        <v>295</v>
      </c>
      <c r="F175" s="103">
        <v>0</v>
      </c>
      <c r="G175" s="103">
        <v>48.48</v>
      </c>
      <c r="H175" s="103">
        <v>200</v>
      </c>
      <c r="I175" s="103">
        <v>200</v>
      </c>
      <c r="J175" s="103">
        <v>200</v>
      </c>
      <c r="K175" s="103">
        <v>200</v>
      </c>
      <c r="L175" s="103">
        <v>200</v>
      </c>
    </row>
    <row r="176" spans="1:12" ht="12.75" customHeight="1" outlineLevel="2" collapsed="1">
      <c r="A176" s="23" t="s">
        <v>98</v>
      </c>
      <c r="B176" s="24"/>
      <c r="C176" s="23" t="s">
        <v>168</v>
      </c>
      <c r="D176" s="24"/>
      <c r="E176" s="102" t="s">
        <v>206</v>
      </c>
      <c r="F176" s="103">
        <f aca="true" t="shared" si="153" ref="F176:L176">F177</f>
        <v>274.92</v>
      </c>
      <c r="G176" s="103">
        <f t="shared" si="153"/>
        <v>218.16</v>
      </c>
      <c r="H176" s="103">
        <f t="shared" si="153"/>
        <v>400</v>
      </c>
      <c r="I176" s="103">
        <f t="shared" si="153"/>
        <v>400</v>
      </c>
      <c r="J176" s="103">
        <f t="shared" si="153"/>
        <v>400</v>
      </c>
      <c r="K176" s="103">
        <f t="shared" si="153"/>
        <v>400</v>
      </c>
      <c r="L176" s="103">
        <f t="shared" si="153"/>
        <v>400</v>
      </c>
    </row>
    <row r="177" spans="1:12" ht="12.75" customHeight="1" hidden="1" outlineLevel="3">
      <c r="A177" s="23" t="s">
        <v>98</v>
      </c>
      <c r="B177" s="24"/>
      <c r="C177" s="23"/>
      <c r="D177" s="24">
        <v>637004</v>
      </c>
      <c r="E177" s="102" t="s">
        <v>318</v>
      </c>
      <c r="F177" s="103">
        <v>274.92</v>
      </c>
      <c r="G177" s="103">
        <v>218.16</v>
      </c>
      <c r="H177" s="103">
        <v>400</v>
      </c>
      <c r="I177" s="103">
        <v>400</v>
      </c>
      <c r="J177" s="103">
        <v>400</v>
      </c>
      <c r="K177" s="103">
        <v>400</v>
      </c>
      <c r="L177" s="103">
        <v>400</v>
      </c>
    </row>
    <row r="178" spans="1:12" s="154" customFormat="1" ht="15.75" customHeight="1">
      <c r="A178" s="197" t="s">
        <v>474</v>
      </c>
      <c r="B178" s="198"/>
      <c r="C178" s="199"/>
      <c r="D178" s="115" t="s">
        <v>475</v>
      </c>
      <c r="E178" s="115"/>
      <c r="F178" s="116">
        <f aca="true" t="shared" si="154" ref="F178:L178">F179</f>
        <v>4805.1900000000005</v>
      </c>
      <c r="G178" s="116">
        <f t="shared" si="154"/>
        <v>6928</v>
      </c>
      <c r="H178" s="116">
        <f t="shared" si="154"/>
        <v>9000</v>
      </c>
      <c r="I178" s="116">
        <f t="shared" si="154"/>
        <v>9000</v>
      </c>
      <c r="J178" s="116">
        <f t="shared" si="154"/>
        <v>11000</v>
      </c>
      <c r="K178" s="116">
        <f t="shared" si="154"/>
        <v>9000</v>
      </c>
      <c r="L178" s="116">
        <f t="shared" si="154"/>
        <v>9000</v>
      </c>
    </row>
    <row r="179" spans="1:12" s="3" customFormat="1" ht="12.75" customHeight="1" outlineLevel="1">
      <c r="A179" s="28" t="s">
        <v>98</v>
      </c>
      <c r="B179" s="29">
        <v>630</v>
      </c>
      <c r="C179" s="28"/>
      <c r="D179" s="29"/>
      <c r="E179" s="37" t="s">
        <v>210</v>
      </c>
      <c r="F179" s="117">
        <f aca="true" t="shared" si="155" ref="F179:H179">F180+F186+F191</f>
        <v>4805.1900000000005</v>
      </c>
      <c r="G179" s="117">
        <f t="shared" si="155"/>
        <v>6928</v>
      </c>
      <c r="H179" s="117">
        <f t="shared" si="155"/>
        <v>9000</v>
      </c>
      <c r="I179" s="117">
        <f aca="true" t="shared" si="156" ref="I179">I180+I186+I191</f>
        <v>9000</v>
      </c>
      <c r="J179" s="117">
        <f>J180+J186+J191</f>
        <v>11000</v>
      </c>
      <c r="K179" s="117">
        <f>K180+K186+K191</f>
        <v>9000</v>
      </c>
      <c r="L179" s="117">
        <f>L180+L186+L191</f>
        <v>9000</v>
      </c>
    </row>
    <row r="180" spans="1:12" s="3" customFormat="1" ht="12.75" customHeight="1" outlineLevel="2">
      <c r="A180" s="28" t="s">
        <v>98</v>
      </c>
      <c r="B180" s="29"/>
      <c r="C180" s="28" t="s">
        <v>174</v>
      </c>
      <c r="D180" s="29"/>
      <c r="E180" s="37" t="s">
        <v>197</v>
      </c>
      <c r="F180" s="117">
        <f aca="true" t="shared" si="157" ref="F180:H180">SUM(F181:F185)</f>
        <v>3168.59</v>
      </c>
      <c r="G180" s="117">
        <f t="shared" si="157"/>
        <v>5402.7300000000005</v>
      </c>
      <c r="H180" s="117">
        <f t="shared" si="157"/>
        <v>6300</v>
      </c>
      <c r="I180" s="117">
        <f aca="true" t="shared" si="158" ref="I180">SUM(I181:I185)</f>
        <v>6400</v>
      </c>
      <c r="J180" s="117">
        <f aca="true" t="shared" si="159" ref="J180:K180">SUM(J181:J185)</f>
        <v>8220</v>
      </c>
      <c r="K180" s="117">
        <f t="shared" si="159"/>
        <v>6220</v>
      </c>
      <c r="L180" s="117">
        <f aca="true" t="shared" si="160" ref="L180">SUM(L181:L185)</f>
        <v>6220</v>
      </c>
    </row>
    <row r="181" spans="1:12" s="3" customFormat="1" ht="12.75" customHeight="1" hidden="1" outlineLevel="3">
      <c r="A181" s="28" t="s">
        <v>98</v>
      </c>
      <c r="B181" s="29"/>
      <c r="C181" s="28"/>
      <c r="D181" s="29">
        <v>633001</v>
      </c>
      <c r="E181" s="37" t="s">
        <v>225</v>
      </c>
      <c r="F181" s="117">
        <v>0</v>
      </c>
      <c r="G181" s="103">
        <v>362.17</v>
      </c>
      <c r="H181" s="103">
        <v>0</v>
      </c>
      <c r="I181" s="103">
        <v>0</v>
      </c>
      <c r="J181" s="103">
        <v>2000</v>
      </c>
      <c r="K181" s="103">
        <v>0</v>
      </c>
      <c r="L181" s="103">
        <v>0</v>
      </c>
    </row>
    <row r="182" spans="1:12" s="3" customFormat="1" ht="12.75" customHeight="1" hidden="1" outlineLevel="3">
      <c r="A182" s="28" t="s">
        <v>98</v>
      </c>
      <c r="B182" s="29"/>
      <c r="C182" s="28"/>
      <c r="D182" s="29">
        <v>633004</v>
      </c>
      <c r="E182" s="37" t="s">
        <v>524</v>
      </c>
      <c r="F182" s="117">
        <v>0</v>
      </c>
      <c r="G182" s="103">
        <v>1700.43</v>
      </c>
      <c r="H182" s="103">
        <v>3500</v>
      </c>
      <c r="I182" s="103">
        <v>3600</v>
      </c>
      <c r="J182" s="103">
        <v>3500</v>
      </c>
      <c r="K182" s="103">
        <v>3500</v>
      </c>
      <c r="L182" s="103">
        <v>3500</v>
      </c>
    </row>
    <row r="183" spans="1:12" s="3" customFormat="1" ht="12.75" customHeight="1" hidden="1" outlineLevel="3">
      <c r="A183" s="28" t="s">
        <v>98</v>
      </c>
      <c r="B183" s="29"/>
      <c r="C183" s="28"/>
      <c r="D183" s="29">
        <v>633006</v>
      </c>
      <c r="E183" s="37" t="s">
        <v>197</v>
      </c>
      <c r="F183" s="117">
        <v>51.3</v>
      </c>
      <c r="G183" s="103">
        <v>76.3</v>
      </c>
      <c r="H183" s="103">
        <v>700</v>
      </c>
      <c r="I183" s="103">
        <v>700</v>
      </c>
      <c r="J183" s="103">
        <v>700</v>
      </c>
      <c r="K183" s="103">
        <v>700</v>
      </c>
      <c r="L183" s="103">
        <v>700</v>
      </c>
    </row>
    <row r="184" spans="1:14" s="3" customFormat="1" ht="12.75" customHeight="1" hidden="1" outlineLevel="3">
      <c r="A184" s="28" t="s">
        <v>98</v>
      </c>
      <c r="B184" s="29"/>
      <c r="C184" s="28"/>
      <c r="D184" s="29">
        <v>633010</v>
      </c>
      <c r="E184" s="37" t="s">
        <v>476</v>
      </c>
      <c r="F184" s="117">
        <v>3117.29</v>
      </c>
      <c r="G184" s="117">
        <v>3198.02</v>
      </c>
      <c r="H184" s="117">
        <v>2000</v>
      </c>
      <c r="I184" s="117">
        <v>2000</v>
      </c>
      <c r="J184" s="117">
        <v>1920</v>
      </c>
      <c r="K184" s="117">
        <v>1920</v>
      </c>
      <c r="L184" s="117">
        <v>1920</v>
      </c>
      <c r="N184" s="3" t="s">
        <v>563</v>
      </c>
    </row>
    <row r="185" spans="1:12" s="3" customFormat="1" ht="12.75" customHeight="1" hidden="1" outlineLevel="3">
      <c r="A185" s="28" t="s">
        <v>98</v>
      </c>
      <c r="B185" s="29"/>
      <c r="C185" s="28"/>
      <c r="D185" s="29">
        <v>633015</v>
      </c>
      <c r="E185" s="37" t="s">
        <v>529</v>
      </c>
      <c r="F185" s="117">
        <v>0</v>
      </c>
      <c r="G185" s="117">
        <v>65.81</v>
      </c>
      <c r="H185" s="117">
        <v>100</v>
      </c>
      <c r="I185" s="117">
        <v>100</v>
      </c>
      <c r="J185" s="117">
        <v>100</v>
      </c>
      <c r="K185" s="117">
        <v>100</v>
      </c>
      <c r="L185" s="117">
        <v>100</v>
      </c>
    </row>
    <row r="186" spans="1:12" s="3" customFormat="1" ht="12.75" customHeight="1" outlineLevel="2" collapsed="1">
      <c r="A186" s="28" t="s">
        <v>98</v>
      </c>
      <c r="B186" s="29"/>
      <c r="C186" s="28" t="s">
        <v>178</v>
      </c>
      <c r="D186" s="29"/>
      <c r="E186" s="37" t="s">
        <v>301</v>
      </c>
      <c r="F186" s="117">
        <f>SUM(F187:F190)</f>
        <v>237.8</v>
      </c>
      <c r="G186" s="117">
        <f aca="true" t="shared" si="161" ref="G186:H186">SUM(G187:G190)</f>
        <v>1378.27</v>
      </c>
      <c r="H186" s="117">
        <f t="shared" si="161"/>
        <v>2300</v>
      </c>
      <c r="I186" s="117">
        <f aca="true" t="shared" si="162" ref="I186">SUM(I187:I190)</f>
        <v>2200</v>
      </c>
      <c r="J186" s="117">
        <f>SUM(J187:J190)</f>
        <v>2380</v>
      </c>
      <c r="K186" s="117">
        <f>SUM(K187:K190)</f>
        <v>2380</v>
      </c>
      <c r="L186" s="117">
        <f>SUM(L187:L190)</f>
        <v>2380</v>
      </c>
    </row>
    <row r="187" spans="1:12" s="3" customFormat="1" ht="12.75" customHeight="1" hidden="1" outlineLevel="3">
      <c r="A187" s="28" t="s">
        <v>98</v>
      </c>
      <c r="B187" s="29"/>
      <c r="C187" s="28"/>
      <c r="D187" s="29">
        <v>634001</v>
      </c>
      <c r="E187" s="38" t="s">
        <v>329</v>
      </c>
      <c r="F187" s="117">
        <v>65</v>
      </c>
      <c r="G187" s="117">
        <v>318.25</v>
      </c>
      <c r="H187" s="117">
        <v>1000</v>
      </c>
      <c r="I187" s="117">
        <v>856</v>
      </c>
      <c r="J187" s="117">
        <v>1000</v>
      </c>
      <c r="K187" s="117">
        <v>1000</v>
      </c>
      <c r="L187" s="117">
        <v>1000</v>
      </c>
    </row>
    <row r="188" spans="1:12" s="3" customFormat="1" ht="12.75" customHeight="1" hidden="1" outlineLevel="3">
      <c r="A188" s="28" t="s">
        <v>98</v>
      </c>
      <c r="B188" s="29"/>
      <c r="C188" s="28"/>
      <c r="D188" s="29">
        <v>634002</v>
      </c>
      <c r="E188" s="38" t="s">
        <v>511</v>
      </c>
      <c r="F188" s="117">
        <v>172.8</v>
      </c>
      <c r="G188" s="117">
        <v>797.67</v>
      </c>
      <c r="H188" s="117">
        <v>1000</v>
      </c>
      <c r="I188" s="117">
        <v>1000</v>
      </c>
      <c r="J188" s="117">
        <v>1000</v>
      </c>
      <c r="K188" s="117">
        <v>1000</v>
      </c>
      <c r="L188" s="117">
        <v>1000</v>
      </c>
    </row>
    <row r="189" spans="1:12" s="3" customFormat="1" ht="12.75" customHeight="1" hidden="1" outlineLevel="3">
      <c r="A189" s="28" t="s">
        <v>98</v>
      </c>
      <c r="B189" s="29"/>
      <c r="C189" s="28"/>
      <c r="D189" s="29">
        <v>634003</v>
      </c>
      <c r="E189" s="38" t="s">
        <v>387</v>
      </c>
      <c r="F189" s="117">
        <v>0</v>
      </c>
      <c r="G189" s="117">
        <v>262.35</v>
      </c>
      <c r="H189" s="117">
        <v>300</v>
      </c>
      <c r="I189" s="117">
        <v>300</v>
      </c>
      <c r="J189" s="117">
        <v>300</v>
      </c>
      <c r="K189" s="117">
        <v>300</v>
      </c>
      <c r="L189" s="117">
        <v>300</v>
      </c>
    </row>
    <row r="190" spans="1:12" s="3" customFormat="1" ht="12.75" customHeight="1" hidden="1" outlineLevel="3">
      <c r="A190" s="28" t="s">
        <v>98</v>
      </c>
      <c r="B190" s="29"/>
      <c r="C190" s="28"/>
      <c r="D190" s="29">
        <v>634004</v>
      </c>
      <c r="E190" s="38" t="s">
        <v>562</v>
      </c>
      <c r="F190" s="117">
        <v>0</v>
      </c>
      <c r="G190" s="117">
        <v>0</v>
      </c>
      <c r="H190" s="117">
        <v>0</v>
      </c>
      <c r="I190" s="117">
        <v>44</v>
      </c>
      <c r="J190" s="117">
        <v>80</v>
      </c>
      <c r="K190" s="117">
        <v>80</v>
      </c>
      <c r="L190" s="117">
        <v>80</v>
      </c>
    </row>
    <row r="191" spans="1:12" s="3" customFormat="1" ht="12.75" customHeight="1" outlineLevel="2" collapsed="1">
      <c r="A191" s="28" t="s">
        <v>98</v>
      </c>
      <c r="B191" s="29"/>
      <c r="C191" s="28" t="s">
        <v>168</v>
      </c>
      <c r="D191" s="29"/>
      <c r="E191" s="37" t="s">
        <v>206</v>
      </c>
      <c r="F191" s="117">
        <f aca="true" t="shared" si="163" ref="F191:H191">SUM(F192:F193)</f>
        <v>1398.8</v>
      </c>
      <c r="G191" s="117">
        <f t="shared" si="163"/>
        <v>147</v>
      </c>
      <c r="H191" s="117">
        <f t="shared" si="163"/>
        <v>400</v>
      </c>
      <c r="I191" s="117">
        <f aca="true" t="shared" si="164" ref="I191">SUM(I192:I193)</f>
        <v>400</v>
      </c>
      <c r="J191" s="117">
        <f aca="true" t="shared" si="165" ref="J191:K191">SUM(J192:J193)</f>
        <v>400</v>
      </c>
      <c r="K191" s="117">
        <f t="shared" si="165"/>
        <v>400</v>
      </c>
      <c r="L191" s="117">
        <f aca="true" t="shared" si="166" ref="L191">SUM(L192:L193)</f>
        <v>400</v>
      </c>
    </row>
    <row r="192" spans="1:12" s="3" customFormat="1" ht="12.75" customHeight="1" hidden="1" outlineLevel="3">
      <c r="A192" s="28" t="s">
        <v>98</v>
      </c>
      <c r="B192" s="29"/>
      <c r="C192" s="28"/>
      <c r="D192" s="29">
        <v>637001</v>
      </c>
      <c r="E192" s="37" t="s">
        <v>477</v>
      </c>
      <c r="F192" s="117">
        <v>1308.8</v>
      </c>
      <c r="G192" s="117">
        <v>57</v>
      </c>
      <c r="H192" s="117">
        <v>350</v>
      </c>
      <c r="I192" s="117">
        <v>350</v>
      </c>
      <c r="J192" s="117">
        <v>350</v>
      </c>
      <c r="K192" s="117">
        <v>350</v>
      </c>
      <c r="L192" s="117">
        <v>350</v>
      </c>
    </row>
    <row r="193" spans="1:12" s="3" customFormat="1" ht="12.75" customHeight="1" hidden="1" outlineLevel="3">
      <c r="A193" s="28" t="s">
        <v>98</v>
      </c>
      <c r="B193" s="29"/>
      <c r="C193" s="28"/>
      <c r="D193" s="29">
        <v>637006</v>
      </c>
      <c r="E193" s="37" t="s">
        <v>426</v>
      </c>
      <c r="F193" s="117">
        <v>90</v>
      </c>
      <c r="G193" s="117">
        <v>90</v>
      </c>
      <c r="H193" s="117">
        <v>50</v>
      </c>
      <c r="I193" s="117">
        <v>50</v>
      </c>
      <c r="J193" s="117">
        <v>50</v>
      </c>
      <c r="K193" s="117">
        <v>50</v>
      </c>
      <c r="L193" s="117">
        <v>50</v>
      </c>
    </row>
    <row r="194" spans="1:12" ht="12.75">
      <c r="A194" s="85"/>
      <c r="B194" s="106"/>
      <c r="C194" s="106"/>
      <c r="D194" s="106"/>
      <c r="E194" s="106"/>
      <c r="F194" s="107"/>
      <c r="G194" s="107"/>
      <c r="H194" s="107"/>
      <c r="I194" s="107"/>
      <c r="J194" s="107"/>
      <c r="K194" s="107"/>
      <c r="L194" s="107"/>
    </row>
    <row r="195" spans="1:14" ht="18.75">
      <c r="A195" s="170" t="s">
        <v>159</v>
      </c>
      <c r="B195" s="170"/>
      <c r="C195" s="170"/>
      <c r="D195" s="170"/>
      <c r="E195" s="170"/>
      <c r="F195" s="108">
        <f aca="true" t="shared" si="167" ref="F195:H195">F196+F203</f>
        <v>235521.44</v>
      </c>
      <c r="G195" s="108">
        <f t="shared" si="167"/>
        <v>284404.32</v>
      </c>
      <c r="H195" s="108">
        <f t="shared" si="167"/>
        <v>298790</v>
      </c>
      <c r="I195" s="108">
        <f aca="true" t="shared" si="168" ref="I195">I196+I203</f>
        <v>309390</v>
      </c>
      <c r="J195" s="108">
        <f aca="true" t="shared" si="169" ref="J195:K195">J196+J203</f>
        <v>324250</v>
      </c>
      <c r="K195" s="108">
        <f t="shared" si="169"/>
        <v>329750</v>
      </c>
      <c r="L195" s="108">
        <f aca="true" t="shared" si="170" ref="L195">L196+L203</f>
        <v>335250</v>
      </c>
      <c r="N195"/>
    </row>
    <row r="196" spans="1:12" s="11" customFormat="1" ht="15.75" customHeight="1">
      <c r="A196" s="169" t="s">
        <v>69</v>
      </c>
      <c r="B196" s="169"/>
      <c r="C196" s="169"/>
      <c r="D196" s="132" t="s">
        <v>160</v>
      </c>
      <c r="E196" s="132"/>
      <c r="F196" s="101">
        <f aca="true" t="shared" si="171" ref="F196:L196">F197</f>
        <v>189495.58000000002</v>
      </c>
      <c r="G196" s="101">
        <f t="shared" si="171"/>
        <v>231532.1</v>
      </c>
      <c r="H196" s="101">
        <f t="shared" si="171"/>
        <v>240000</v>
      </c>
      <c r="I196" s="101">
        <f t="shared" si="171"/>
        <v>255000</v>
      </c>
      <c r="J196" s="101">
        <f t="shared" si="171"/>
        <v>261500</v>
      </c>
      <c r="K196" s="101">
        <f t="shared" si="171"/>
        <v>267000</v>
      </c>
      <c r="L196" s="101">
        <f t="shared" si="171"/>
        <v>272500</v>
      </c>
    </row>
    <row r="197" spans="1:12" ht="12.75" customHeight="1" outlineLevel="1">
      <c r="A197" s="23" t="s">
        <v>99</v>
      </c>
      <c r="B197" s="102">
        <v>630</v>
      </c>
      <c r="C197" s="111"/>
      <c r="D197" s="22"/>
      <c r="E197" s="102" t="s">
        <v>210</v>
      </c>
      <c r="F197" s="103">
        <f>F198+F200</f>
        <v>189495.58000000002</v>
      </c>
      <c r="G197" s="103">
        <f aca="true" t="shared" si="172" ref="G197:L197">G198+G200</f>
        <v>231532.1</v>
      </c>
      <c r="H197" s="103">
        <f t="shared" si="172"/>
        <v>240000</v>
      </c>
      <c r="I197" s="103">
        <f t="shared" si="172"/>
        <v>255000</v>
      </c>
      <c r="J197" s="103">
        <f t="shared" si="172"/>
        <v>261500</v>
      </c>
      <c r="K197" s="103">
        <f t="shared" si="172"/>
        <v>267000</v>
      </c>
      <c r="L197" s="103">
        <f t="shared" si="172"/>
        <v>272500</v>
      </c>
    </row>
    <row r="198" spans="1:12" ht="12.75" customHeight="1" outlineLevel="2">
      <c r="A198" s="23" t="s">
        <v>99</v>
      </c>
      <c r="B198" s="102"/>
      <c r="C198" s="23" t="s">
        <v>174</v>
      </c>
      <c r="D198" s="22"/>
      <c r="E198" s="102" t="s">
        <v>197</v>
      </c>
      <c r="F198" s="103">
        <f aca="true" t="shared" si="173" ref="F198:L198">F199</f>
        <v>21494.08</v>
      </c>
      <c r="G198" s="103">
        <f t="shared" si="173"/>
        <v>7462.96</v>
      </c>
      <c r="H198" s="103">
        <f t="shared" si="173"/>
        <v>5000</v>
      </c>
      <c r="I198" s="103">
        <f t="shared" si="173"/>
        <v>3000</v>
      </c>
      <c r="J198" s="103">
        <f t="shared" si="173"/>
        <v>3500</v>
      </c>
      <c r="K198" s="103">
        <f t="shared" si="173"/>
        <v>3500</v>
      </c>
      <c r="L198" s="103">
        <f t="shared" si="173"/>
        <v>3500</v>
      </c>
    </row>
    <row r="199" spans="1:12" ht="12.75" customHeight="1" hidden="1" outlineLevel="3">
      <c r="A199" s="23" t="s">
        <v>99</v>
      </c>
      <c r="B199" s="102"/>
      <c r="C199" s="23"/>
      <c r="D199" s="22">
        <v>633006</v>
      </c>
      <c r="E199" s="22" t="s">
        <v>451</v>
      </c>
      <c r="F199" s="103">
        <v>21494.08</v>
      </c>
      <c r="G199" s="103">
        <v>7462.96</v>
      </c>
      <c r="H199" s="103">
        <v>5000</v>
      </c>
      <c r="I199" s="103">
        <v>3000</v>
      </c>
      <c r="J199" s="103">
        <v>3500</v>
      </c>
      <c r="K199" s="103">
        <v>3500</v>
      </c>
      <c r="L199" s="103">
        <v>3500</v>
      </c>
    </row>
    <row r="200" spans="1:12" ht="12.75" customHeight="1" outlineLevel="2" collapsed="1">
      <c r="A200" s="23" t="s">
        <v>99</v>
      </c>
      <c r="B200" s="102"/>
      <c r="C200" s="24">
        <v>637</v>
      </c>
      <c r="D200" s="22"/>
      <c r="E200" s="102" t="s">
        <v>206</v>
      </c>
      <c r="F200" s="103">
        <f aca="true" t="shared" si="174" ref="F200">SUM(F201:F202)</f>
        <v>168001.5</v>
      </c>
      <c r="G200" s="103">
        <f aca="true" t="shared" si="175" ref="G200:H200">SUM(G201:G202)</f>
        <v>224069.14</v>
      </c>
      <c r="H200" s="103">
        <f t="shared" si="175"/>
        <v>235000</v>
      </c>
      <c r="I200" s="103">
        <f aca="true" t="shared" si="176" ref="I200">SUM(I201:I202)</f>
        <v>252000</v>
      </c>
      <c r="J200" s="103">
        <f aca="true" t="shared" si="177" ref="J200:K200">SUM(J201:J202)</f>
        <v>258000</v>
      </c>
      <c r="K200" s="103">
        <f t="shared" si="177"/>
        <v>263500</v>
      </c>
      <c r="L200" s="103">
        <f aca="true" t="shared" si="178" ref="L200">SUM(L201:L202)</f>
        <v>269000</v>
      </c>
    </row>
    <row r="201" spans="1:12" ht="12.75" customHeight="1" hidden="1" outlineLevel="3">
      <c r="A201" s="23" t="s">
        <v>99</v>
      </c>
      <c r="B201" s="102"/>
      <c r="C201" s="102"/>
      <c r="D201" s="22">
        <v>637004</v>
      </c>
      <c r="E201" s="102" t="s">
        <v>25</v>
      </c>
      <c r="F201" s="103">
        <v>159312.23</v>
      </c>
      <c r="G201" s="103">
        <v>207641.42</v>
      </c>
      <c r="H201" s="103">
        <v>215000</v>
      </c>
      <c r="I201" s="103">
        <v>230000</v>
      </c>
      <c r="J201" s="103">
        <v>235000</v>
      </c>
      <c r="K201" s="103">
        <v>240000</v>
      </c>
      <c r="L201" s="103">
        <v>245000</v>
      </c>
    </row>
    <row r="202" spans="1:12" ht="12.75" customHeight="1" hidden="1" outlineLevel="3">
      <c r="A202" s="23" t="s">
        <v>99</v>
      </c>
      <c r="B202" s="102"/>
      <c r="C202" s="102"/>
      <c r="D202" s="22">
        <v>637012</v>
      </c>
      <c r="E202" s="102" t="s">
        <v>11</v>
      </c>
      <c r="F202" s="103">
        <v>8689.27</v>
      </c>
      <c r="G202" s="103">
        <v>16427.72</v>
      </c>
      <c r="H202" s="103">
        <v>20000</v>
      </c>
      <c r="I202" s="103">
        <v>22000</v>
      </c>
      <c r="J202" s="103">
        <v>23000</v>
      </c>
      <c r="K202" s="103">
        <v>23500</v>
      </c>
      <c r="L202" s="103">
        <v>24000</v>
      </c>
    </row>
    <row r="203" spans="1:12" s="11" customFormat="1" ht="15.75" customHeight="1">
      <c r="A203" s="169" t="s">
        <v>383</v>
      </c>
      <c r="B203" s="169"/>
      <c r="C203" s="169"/>
      <c r="D203" s="99" t="s">
        <v>384</v>
      </c>
      <c r="E203" s="99"/>
      <c r="F203" s="101">
        <f aca="true" t="shared" si="179" ref="F203:H203">F204+F208+F218</f>
        <v>46025.86</v>
      </c>
      <c r="G203" s="101">
        <f t="shared" si="179"/>
        <v>52872.22</v>
      </c>
      <c r="H203" s="101">
        <f t="shared" si="179"/>
        <v>58790</v>
      </c>
      <c r="I203" s="101">
        <f aca="true" t="shared" si="180" ref="I203">I204+I208+I218</f>
        <v>54390</v>
      </c>
      <c r="J203" s="101">
        <f aca="true" t="shared" si="181" ref="J203">J204+J208+J218</f>
        <v>62750</v>
      </c>
      <c r="K203" s="101">
        <f aca="true" t="shared" si="182" ref="K203:L203">K204+K208+K218</f>
        <v>62750</v>
      </c>
      <c r="L203" s="101">
        <f t="shared" si="182"/>
        <v>62750</v>
      </c>
    </row>
    <row r="204" spans="1:12" ht="12.75" customHeight="1" outlineLevel="1">
      <c r="A204" s="23" t="s">
        <v>99</v>
      </c>
      <c r="B204" s="24">
        <v>610</v>
      </c>
      <c r="C204" s="23"/>
      <c r="D204" s="24"/>
      <c r="E204" s="102" t="s">
        <v>276</v>
      </c>
      <c r="F204" s="103">
        <f aca="true" t="shared" si="183" ref="F204:H204">F205+F206</f>
        <v>25052.61</v>
      </c>
      <c r="G204" s="103">
        <f t="shared" si="183"/>
        <v>29525.460000000003</v>
      </c>
      <c r="H204" s="103">
        <f t="shared" si="183"/>
        <v>32000</v>
      </c>
      <c r="I204" s="103">
        <f aca="true" t="shared" si="184" ref="I204">I205+I206</f>
        <v>32000</v>
      </c>
      <c r="J204" s="103">
        <f aca="true" t="shared" si="185" ref="J204">J205+J206</f>
        <v>35000</v>
      </c>
      <c r="K204" s="103">
        <f aca="true" t="shared" si="186" ref="K204:L204">K205+K206</f>
        <v>35000</v>
      </c>
      <c r="L204" s="103">
        <f t="shared" si="186"/>
        <v>35000</v>
      </c>
    </row>
    <row r="205" spans="1:12" ht="12.75" customHeight="1" outlineLevel="2">
      <c r="A205" s="23" t="s">
        <v>99</v>
      </c>
      <c r="B205" s="24"/>
      <c r="C205" s="24">
        <v>611</v>
      </c>
      <c r="D205" s="24"/>
      <c r="E205" s="102" t="s">
        <v>0</v>
      </c>
      <c r="F205" s="103">
        <v>25052.61</v>
      </c>
      <c r="G205" s="103">
        <v>29430.13</v>
      </c>
      <c r="H205" s="103">
        <v>32000</v>
      </c>
      <c r="I205" s="103">
        <v>32000</v>
      </c>
      <c r="J205" s="103">
        <v>35000</v>
      </c>
      <c r="K205" s="103">
        <v>35000</v>
      </c>
      <c r="L205" s="103">
        <v>35000</v>
      </c>
    </row>
    <row r="206" spans="1:12" s="3" customFormat="1" ht="12.75" customHeight="1" outlineLevel="2" collapsed="1">
      <c r="A206" s="28" t="s">
        <v>99</v>
      </c>
      <c r="B206" s="29"/>
      <c r="C206" s="28" t="s">
        <v>456</v>
      </c>
      <c r="D206" s="29"/>
      <c r="E206" s="37" t="s">
        <v>457</v>
      </c>
      <c r="F206" s="117">
        <f aca="true" t="shared" si="187" ref="F206:L206">F207</f>
        <v>0</v>
      </c>
      <c r="G206" s="117">
        <f t="shared" si="187"/>
        <v>95.33</v>
      </c>
      <c r="H206" s="117">
        <f t="shared" si="187"/>
        <v>0</v>
      </c>
      <c r="I206" s="117">
        <f t="shared" si="187"/>
        <v>0</v>
      </c>
      <c r="J206" s="117">
        <f t="shared" si="187"/>
        <v>0</v>
      </c>
      <c r="K206" s="117">
        <f t="shared" si="187"/>
        <v>0</v>
      </c>
      <c r="L206" s="117">
        <f t="shared" si="187"/>
        <v>0</v>
      </c>
    </row>
    <row r="207" spans="1:12" s="3" customFormat="1" ht="12.75" customHeight="1" hidden="1" outlineLevel="3">
      <c r="A207" s="28" t="s">
        <v>99</v>
      </c>
      <c r="B207" s="29"/>
      <c r="C207" s="28"/>
      <c r="D207" s="29">
        <v>612002</v>
      </c>
      <c r="E207" s="37" t="s">
        <v>458</v>
      </c>
      <c r="F207" s="117">
        <v>0</v>
      </c>
      <c r="G207" s="155">
        <v>95.33</v>
      </c>
      <c r="H207" s="155">
        <v>0</v>
      </c>
      <c r="I207" s="155">
        <v>0</v>
      </c>
      <c r="J207" s="155">
        <v>0</v>
      </c>
      <c r="K207" s="155">
        <v>0</v>
      </c>
      <c r="L207" s="155">
        <v>0</v>
      </c>
    </row>
    <row r="208" spans="1:12" ht="12.75" customHeight="1" outlineLevel="1">
      <c r="A208" s="23" t="s">
        <v>99</v>
      </c>
      <c r="B208" s="24">
        <v>620</v>
      </c>
      <c r="C208" s="24"/>
      <c r="D208" s="24"/>
      <c r="E208" s="102" t="s">
        <v>185</v>
      </c>
      <c r="F208" s="103">
        <f aca="true" t="shared" si="188" ref="F208:H208">SUM(F209:F211)</f>
        <v>9031.76</v>
      </c>
      <c r="G208" s="103">
        <f t="shared" si="188"/>
        <v>9695.48</v>
      </c>
      <c r="H208" s="103">
        <f t="shared" si="188"/>
        <v>11230</v>
      </c>
      <c r="I208" s="103">
        <f aca="true" t="shared" si="189" ref="I208">SUM(I209:I211)</f>
        <v>11230</v>
      </c>
      <c r="J208" s="103">
        <f aca="true" t="shared" si="190" ref="J208">SUM(J209:J211)</f>
        <v>12270</v>
      </c>
      <c r="K208" s="103">
        <f aca="true" t="shared" si="191" ref="K208:L208">SUM(K209:K211)</f>
        <v>12270</v>
      </c>
      <c r="L208" s="103">
        <f t="shared" si="191"/>
        <v>12270</v>
      </c>
    </row>
    <row r="209" spans="1:12" ht="12.75" customHeight="1" outlineLevel="2">
      <c r="A209" s="23" t="s">
        <v>99</v>
      </c>
      <c r="B209" s="24"/>
      <c r="C209" s="23" t="s">
        <v>169</v>
      </c>
      <c r="D209" s="24"/>
      <c r="E209" s="102" t="s">
        <v>186</v>
      </c>
      <c r="F209" s="103">
        <v>583.39</v>
      </c>
      <c r="G209" s="103">
        <v>1940.46</v>
      </c>
      <c r="H209" s="103">
        <v>2000</v>
      </c>
      <c r="I209" s="103">
        <v>3200</v>
      </c>
      <c r="J209" s="103">
        <v>3000</v>
      </c>
      <c r="K209" s="103">
        <v>3000</v>
      </c>
      <c r="L209" s="103">
        <v>3000</v>
      </c>
    </row>
    <row r="210" spans="1:12" ht="12.75" customHeight="1" outlineLevel="2">
      <c r="A210" s="23" t="s">
        <v>99</v>
      </c>
      <c r="B210" s="24"/>
      <c r="C210" s="23" t="s">
        <v>170</v>
      </c>
      <c r="D210" s="24"/>
      <c r="E210" s="102" t="s">
        <v>391</v>
      </c>
      <c r="F210" s="103">
        <v>2061.66</v>
      </c>
      <c r="G210" s="103">
        <v>1244.34</v>
      </c>
      <c r="H210" s="103">
        <v>1200</v>
      </c>
      <c r="I210" s="103">
        <v>0</v>
      </c>
      <c r="J210" s="103">
        <v>500</v>
      </c>
      <c r="K210" s="103">
        <v>500</v>
      </c>
      <c r="L210" s="103">
        <v>500</v>
      </c>
    </row>
    <row r="211" spans="1:12" ht="12.75" customHeight="1" outlineLevel="2" collapsed="1">
      <c r="A211" s="23" t="s">
        <v>99</v>
      </c>
      <c r="B211" s="24"/>
      <c r="C211" s="23" t="s">
        <v>171</v>
      </c>
      <c r="D211" s="24"/>
      <c r="E211" s="102" t="s">
        <v>188</v>
      </c>
      <c r="F211" s="103">
        <f aca="true" t="shared" si="192" ref="F211:H211">SUM(F212:F217)</f>
        <v>6386.71</v>
      </c>
      <c r="G211" s="103">
        <f t="shared" si="192"/>
        <v>6510.68</v>
      </c>
      <c r="H211" s="103">
        <f t="shared" si="192"/>
        <v>8030</v>
      </c>
      <c r="I211" s="103">
        <f aca="true" t="shared" si="193" ref="I211">SUM(I212:I217)</f>
        <v>8030</v>
      </c>
      <c r="J211" s="103">
        <f aca="true" t="shared" si="194" ref="J211">SUM(J212:J217)</f>
        <v>8770</v>
      </c>
      <c r="K211" s="103">
        <f aca="true" t="shared" si="195" ref="K211:L211">SUM(K212:K217)</f>
        <v>8770</v>
      </c>
      <c r="L211" s="103">
        <f t="shared" si="195"/>
        <v>8770</v>
      </c>
    </row>
    <row r="212" spans="1:12" ht="12.75" customHeight="1" hidden="1" outlineLevel="3">
      <c r="A212" s="23" t="s">
        <v>99</v>
      </c>
      <c r="B212" s="24"/>
      <c r="C212" s="23"/>
      <c r="D212" s="24">
        <v>625001</v>
      </c>
      <c r="E212" s="102" t="s">
        <v>189</v>
      </c>
      <c r="F212" s="103">
        <v>358.25</v>
      </c>
      <c r="G212" s="103">
        <v>379.84</v>
      </c>
      <c r="H212" s="103">
        <v>450</v>
      </c>
      <c r="I212" s="103">
        <v>450</v>
      </c>
      <c r="J212" s="103">
        <v>490</v>
      </c>
      <c r="K212" s="103">
        <v>490</v>
      </c>
      <c r="L212" s="103">
        <v>490</v>
      </c>
    </row>
    <row r="213" spans="1:12" ht="12.75" customHeight="1" hidden="1" outlineLevel="3">
      <c r="A213" s="23" t="s">
        <v>99</v>
      </c>
      <c r="B213" s="24"/>
      <c r="C213" s="23"/>
      <c r="D213" s="24">
        <v>625002</v>
      </c>
      <c r="E213" s="102" t="s">
        <v>190</v>
      </c>
      <c r="F213" s="103">
        <v>3584.15</v>
      </c>
      <c r="G213" s="103">
        <v>3832.3</v>
      </c>
      <c r="H213" s="103">
        <v>4500</v>
      </c>
      <c r="I213" s="103">
        <v>4500</v>
      </c>
      <c r="J213" s="103">
        <v>4900</v>
      </c>
      <c r="K213" s="103">
        <v>4900</v>
      </c>
      <c r="L213" s="103">
        <v>4900</v>
      </c>
    </row>
    <row r="214" spans="1:12" ht="12.75" customHeight="1" hidden="1" outlineLevel="3">
      <c r="A214" s="23" t="s">
        <v>99</v>
      </c>
      <c r="B214" s="24"/>
      <c r="C214" s="23"/>
      <c r="D214" s="24">
        <v>625003</v>
      </c>
      <c r="E214" s="102" t="s">
        <v>191</v>
      </c>
      <c r="F214" s="103">
        <v>204.6</v>
      </c>
      <c r="G214" s="103">
        <v>222.8</v>
      </c>
      <c r="H214" s="103">
        <v>260</v>
      </c>
      <c r="I214" s="103">
        <v>260</v>
      </c>
      <c r="J214" s="103">
        <v>280</v>
      </c>
      <c r="K214" s="103">
        <v>280</v>
      </c>
      <c r="L214" s="103">
        <v>280</v>
      </c>
    </row>
    <row r="215" spans="1:12" ht="12.75" customHeight="1" hidden="1" outlineLevel="3">
      <c r="A215" s="23" t="s">
        <v>99</v>
      </c>
      <c r="B215" s="24"/>
      <c r="C215" s="23"/>
      <c r="D215" s="24">
        <v>625004</v>
      </c>
      <c r="E215" s="102" t="s">
        <v>192</v>
      </c>
      <c r="F215" s="103">
        <v>767.92</v>
      </c>
      <c r="G215" s="103">
        <v>583.51</v>
      </c>
      <c r="H215" s="103">
        <v>1000</v>
      </c>
      <c r="I215" s="103">
        <v>1000</v>
      </c>
      <c r="J215" s="103">
        <v>1050</v>
      </c>
      <c r="K215" s="103">
        <v>1050</v>
      </c>
      <c r="L215" s="103">
        <v>1050</v>
      </c>
    </row>
    <row r="216" spans="1:12" ht="12.75" customHeight="1" hidden="1" outlineLevel="3">
      <c r="A216" s="23" t="s">
        <v>99</v>
      </c>
      <c r="B216" s="24"/>
      <c r="C216" s="23"/>
      <c r="D216" s="24">
        <v>625005</v>
      </c>
      <c r="E216" s="102" t="s">
        <v>193</v>
      </c>
      <c r="F216" s="103">
        <v>255.84</v>
      </c>
      <c r="G216" s="103">
        <v>192.13</v>
      </c>
      <c r="H216" s="103">
        <v>320</v>
      </c>
      <c r="I216" s="103">
        <v>320</v>
      </c>
      <c r="J216" s="103">
        <v>350</v>
      </c>
      <c r="K216" s="103">
        <v>350</v>
      </c>
      <c r="L216" s="103">
        <v>350</v>
      </c>
    </row>
    <row r="217" spans="1:12" ht="12.75" customHeight="1" hidden="1" outlineLevel="3">
      <c r="A217" s="23" t="s">
        <v>99</v>
      </c>
      <c r="B217" s="24"/>
      <c r="C217" s="23"/>
      <c r="D217" s="24">
        <v>625007</v>
      </c>
      <c r="E217" s="102" t="s">
        <v>194</v>
      </c>
      <c r="F217" s="103">
        <v>1215.95</v>
      </c>
      <c r="G217" s="103">
        <v>1300.1</v>
      </c>
      <c r="H217" s="103">
        <v>1500</v>
      </c>
      <c r="I217" s="103">
        <v>1500</v>
      </c>
      <c r="J217" s="103">
        <v>1700</v>
      </c>
      <c r="K217" s="103">
        <v>1700</v>
      </c>
      <c r="L217" s="103">
        <v>1700</v>
      </c>
    </row>
    <row r="218" spans="1:12" ht="12.75" customHeight="1" outlineLevel="1">
      <c r="A218" s="23" t="s">
        <v>99</v>
      </c>
      <c r="B218" s="102">
        <v>630</v>
      </c>
      <c r="C218" s="111"/>
      <c r="D218" s="22"/>
      <c r="E218" s="102" t="s">
        <v>210</v>
      </c>
      <c r="F218" s="103">
        <f aca="true" t="shared" si="196" ref="F218">F219+F221+F227+F231+F234+F236</f>
        <v>11941.49</v>
      </c>
      <c r="G218" s="103">
        <f aca="true" t="shared" si="197" ref="G218:K218">G219+G221+G227+G231+G234+G236</f>
        <v>13651.28</v>
      </c>
      <c r="H218" s="103">
        <f t="shared" si="197"/>
        <v>15560</v>
      </c>
      <c r="I218" s="103">
        <f aca="true" t="shared" si="198" ref="I218">I219+I221+I227+I231+I234+I236</f>
        <v>11160</v>
      </c>
      <c r="J218" s="103">
        <f t="shared" si="197"/>
        <v>15480</v>
      </c>
      <c r="K218" s="103">
        <f t="shared" si="197"/>
        <v>15480</v>
      </c>
      <c r="L218" s="103">
        <f aca="true" t="shared" si="199" ref="L218">L219+L221+L227+L231+L234+L236</f>
        <v>15480</v>
      </c>
    </row>
    <row r="219" spans="1:12" ht="12.75" customHeight="1" outlineLevel="2">
      <c r="A219" s="23" t="s">
        <v>99</v>
      </c>
      <c r="B219" s="102"/>
      <c r="C219" s="111" t="s">
        <v>183</v>
      </c>
      <c r="D219" s="22"/>
      <c r="E219" s="102" t="s">
        <v>195</v>
      </c>
      <c r="F219" s="103">
        <f aca="true" t="shared" si="200" ref="F219:L219">F220</f>
        <v>1605.61</v>
      </c>
      <c r="G219" s="103">
        <f t="shared" si="200"/>
        <v>2114.67</v>
      </c>
      <c r="H219" s="103">
        <f t="shared" si="200"/>
        <v>2700</v>
      </c>
      <c r="I219" s="103">
        <f t="shared" si="200"/>
        <v>2700</v>
      </c>
      <c r="J219" s="103">
        <f t="shared" si="200"/>
        <v>3000</v>
      </c>
      <c r="K219" s="103">
        <f t="shared" si="200"/>
        <v>3000</v>
      </c>
      <c r="L219" s="103">
        <f t="shared" si="200"/>
        <v>3000</v>
      </c>
    </row>
    <row r="220" spans="1:12" ht="12.75" customHeight="1" hidden="1" outlineLevel="3">
      <c r="A220" s="23" t="s">
        <v>99</v>
      </c>
      <c r="B220" s="102"/>
      <c r="C220" s="111"/>
      <c r="D220" s="22">
        <v>632001</v>
      </c>
      <c r="E220" s="102" t="s">
        <v>364</v>
      </c>
      <c r="F220" s="103">
        <v>1605.61</v>
      </c>
      <c r="G220" s="103">
        <v>2114.67</v>
      </c>
      <c r="H220" s="103">
        <v>2700</v>
      </c>
      <c r="I220" s="103">
        <v>2700</v>
      </c>
      <c r="J220" s="103">
        <v>3000</v>
      </c>
      <c r="K220" s="103">
        <v>3000</v>
      </c>
      <c r="L220" s="103">
        <v>3000</v>
      </c>
    </row>
    <row r="221" spans="1:12" ht="12.75" customHeight="1" outlineLevel="2" collapsed="1">
      <c r="A221" s="23" t="s">
        <v>99</v>
      </c>
      <c r="B221" s="102"/>
      <c r="C221" s="23" t="s">
        <v>174</v>
      </c>
      <c r="D221" s="22"/>
      <c r="E221" s="102" t="s">
        <v>197</v>
      </c>
      <c r="F221" s="103">
        <f aca="true" t="shared" si="201" ref="F221">SUM(F222:F226)</f>
        <v>2347.2799999999997</v>
      </c>
      <c r="G221" s="103">
        <f aca="true" t="shared" si="202" ref="G221:K221">SUM(G222:G226)</f>
        <v>4115.639999999999</v>
      </c>
      <c r="H221" s="103">
        <f t="shared" si="202"/>
        <v>4200</v>
      </c>
      <c r="I221" s="103">
        <f aca="true" t="shared" si="203" ref="I221">SUM(I222:I226)</f>
        <v>1100</v>
      </c>
      <c r="J221" s="103">
        <f t="shared" si="202"/>
        <v>3200</v>
      </c>
      <c r="K221" s="103">
        <f t="shared" si="202"/>
        <v>3200</v>
      </c>
      <c r="L221" s="103">
        <f aca="true" t="shared" si="204" ref="L221">SUM(L222:L226)</f>
        <v>3200</v>
      </c>
    </row>
    <row r="222" spans="1:12" ht="12.75" customHeight="1" hidden="1" outlineLevel="3">
      <c r="A222" s="23" t="s">
        <v>99</v>
      </c>
      <c r="B222" s="102"/>
      <c r="C222" s="23"/>
      <c r="D222" s="22">
        <v>633004</v>
      </c>
      <c r="E222" s="22" t="s">
        <v>218</v>
      </c>
      <c r="F222" s="103">
        <v>0</v>
      </c>
      <c r="G222" s="103">
        <v>752.54</v>
      </c>
      <c r="H222" s="103">
        <v>400</v>
      </c>
      <c r="I222" s="103">
        <v>0</v>
      </c>
      <c r="J222" s="103">
        <v>400</v>
      </c>
      <c r="K222" s="103">
        <v>400</v>
      </c>
      <c r="L222" s="103">
        <v>400</v>
      </c>
    </row>
    <row r="223" spans="1:12" ht="12.75" customHeight="1" hidden="1" outlineLevel="3">
      <c r="A223" s="23" t="s">
        <v>99</v>
      </c>
      <c r="B223" s="102"/>
      <c r="C223" s="23"/>
      <c r="D223" s="22">
        <v>633006</v>
      </c>
      <c r="E223" s="22" t="s">
        <v>3</v>
      </c>
      <c r="F223" s="103">
        <v>936.63</v>
      </c>
      <c r="G223" s="103">
        <v>1837.66</v>
      </c>
      <c r="H223" s="103">
        <v>2000</v>
      </c>
      <c r="I223" s="103">
        <v>200</v>
      </c>
      <c r="J223" s="103">
        <v>1000</v>
      </c>
      <c r="K223" s="103">
        <v>1000</v>
      </c>
      <c r="L223" s="103">
        <v>1000</v>
      </c>
    </row>
    <row r="224" spans="1:12" ht="12.75" customHeight="1" hidden="1" outlineLevel="3">
      <c r="A224" s="23" t="s">
        <v>99</v>
      </c>
      <c r="B224" s="102"/>
      <c r="C224" s="23"/>
      <c r="D224" s="22">
        <v>633010</v>
      </c>
      <c r="E224" s="22" t="s">
        <v>530</v>
      </c>
      <c r="F224" s="103">
        <v>664.1</v>
      </c>
      <c r="G224" s="103">
        <v>957.28</v>
      </c>
      <c r="H224" s="103">
        <v>1000</v>
      </c>
      <c r="I224" s="103">
        <v>500</v>
      </c>
      <c r="J224" s="103">
        <v>1000</v>
      </c>
      <c r="K224" s="103">
        <v>1000</v>
      </c>
      <c r="L224" s="103">
        <v>1000</v>
      </c>
    </row>
    <row r="225" spans="1:12" ht="12.75" customHeight="1" hidden="1" outlineLevel="3">
      <c r="A225" s="23" t="s">
        <v>99</v>
      </c>
      <c r="B225" s="102"/>
      <c r="C225" s="23"/>
      <c r="D225" s="22">
        <v>633011</v>
      </c>
      <c r="E225" s="22" t="s">
        <v>418</v>
      </c>
      <c r="F225" s="103">
        <v>243.83</v>
      </c>
      <c r="G225" s="103">
        <v>227.63</v>
      </c>
      <c r="H225" s="103">
        <v>300</v>
      </c>
      <c r="I225" s="103">
        <v>200</v>
      </c>
      <c r="J225" s="103">
        <v>300</v>
      </c>
      <c r="K225" s="103">
        <v>300</v>
      </c>
      <c r="L225" s="103">
        <v>300</v>
      </c>
    </row>
    <row r="226" spans="1:12" ht="12.75" customHeight="1" hidden="1" outlineLevel="3">
      <c r="A226" s="23" t="s">
        <v>99</v>
      </c>
      <c r="B226" s="102"/>
      <c r="C226" s="23"/>
      <c r="D226" s="22">
        <v>633015</v>
      </c>
      <c r="E226" s="22" t="s">
        <v>385</v>
      </c>
      <c r="F226" s="103">
        <v>502.72</v>
      </c>
      <c r="G226" s="103">
        <v>340.53</v>
      </c>
      <c r="H226" s="103">
        <v>500</v>
      </c>
      <c r="I226" s="103">
        <v>200</v>
      </c>
      <c r="J226" s="103">
        <v>500</v>
      </c>
      <c r="K226" s="103">
        <v>500</v>
      </c>
      <c r="L226" s="103">
        <v>500</v>
      </c>
    </row>
    <row r="227" spans="1:12" ht="12.75" customHeight="1" outlineLevel="2" collapsed="1">
      <c r="A227" s="23" t="s">
        <v>99</v>
      </c>
      <c r="B227" s="102"/>
      <c r="C227" s="23" t="s">
        <v>178</v>
      </c>
      <c r="D227" s="22"/>
      <c r="E227" s="102" t="s">
        <v>301</v>
      </c>
      <c r="F227" s="103">
        <f>SUM(F228:F230)</f>
        <v>4300.47</v>
      </c>
      <c r="G227" s="103">
        <f aca="true" t="shared" si="205" ref="G227:K227">SUM(G228:G230)</f>
        <v>4936.53</v>
      </c>
      <c r="H227" s="103">
        <f aca="true" t="shared" si="206" ref="H227">SUM(H228:H230)</f>
        <v>5700</v>
      </c>
      <c r="I227" s="103">
        <f aca="true" t="shared" si="207" ref="I227">SUM(I228:I230)</f>
        <v>4700</v>
      </c>
      <c r="J227" s="103">
        <f t="shared" si="205"/>
        <v>5700</v>
      </c>
      <c r="K227" s="103">
        <f t="shared" si="205"/>
        <v>5700</v>
      </c>
      <c r="L227" s="103">
        <f aca="true" t="shared" si="208" ref="L227">SUM(L228:L230)</f>
        <v>5700</v>
      </c>
    </row>
    <row r="228" spans="1:12" ht="12.75" customHeight="1" hidden="1" outlineLevel="3">
      <c r="A228" s="23" t="s">
        <v>99</v>
      </c>
      <c r="B228" s="102"/>
      <c r="C228" s="23"/>
      <c r="D228" s="22">
        <v>634001</v>
      </c>
      <c r="E228" s="22" t="s">
        <v>329</v>
      </c>
      <c r="F228" s="103">
        <v>1209.26</v>
      </c>
      <c r="G228" s="103">
        <v>1748.55</v>
      </c>
      <c r="H228" s="103">
        <v>2000</v>
      </c>
      <c r="I228" s="103">
        <v>1500</v>
      </c>
      <c r="J228" s="103">
        <v>2000</v>
      </c>
      <c r="K228" s="103">
        <v>2000</v>
      </c>
      <c r="L228" s="103">
        <v>2000</v>
      </c>
    </row>
    <row r="229" spans="1:12" ht="12.75" customHeight="1" hidden="1" outlineLevel="3">
      <c r="A229" s="23" t="s">
        <v>99</v>
      </c>
      <c r="B229" s="102"/>
      <c r="C229" s="23"/>
      <c r="D229" s="22">
        <v>634002</v>
      </c>
      <c r="E229" s="22" t="s">
        <v>386</v>
      </c>
      <c r="F229" s="103">
        <v>1123.54</v>
      </c>
      <c r="G229" s="103">
        <v>1291.45</v>
      </c>
      <c r="H229" s="103">
        <v>1500</v>
      </c>
      <c r="I229" s="103">
        <v>1000</v>
      </c>
      <c r="J229" s="103">
        <v>1500</v>
      </c>
      <c r="K229" s="103">
        <v>1500</v>
      </c>
      <c r="L229" s="103">
        <v>1500</v>
      </c>
    </row>
    <row r="230" spans="1:12" ht="12.75" customHeight="1" hidden="1" outlineLevel="3">
      <c r="A230" s="23" t="s">
        <v>99</v>
      </c>
      <c r="B230" s="102"/>
      <c r="C230" s="23"/>
      <c r="D230" s="22">
        <v>634003</v>
      </c>
      <c r="E230" s="22" t="s">
        <v>387</v>
      </c>
      <c r="F230" s="103">
        <v>1967.67</v>
      </c>
      <c r="G230" s="103">
        <v>1896.53</v>
      </c>
      <c r="H230" s="103">
        <v>2200</v>
      </c>
      <c r="I230" s="103">
        <v>2200</v>
      </c>
      <c r="J230" s="103">
        <v>2200</v>
      </c>
      <c r="K230" s="103">
        <v>2200</v>
      </c>
      <c r="L230" s="103">
        <v>2200</v>
      </c>
    </row>
    <row r="231" spans="1:12" ht="12.75" customHeight="1" outlineLevel="2" collapsed="1">
      <c r="A231" s="23" t="s">
        <v>99</v>
      </c>
      <c r="B231" s="24"/>
      <c r="C231" s="24">
        <v>635</v>
      </c>
      <c r="D231" s="24"/>
      <c r="E231" s="102" t="s">
        <v>201</v>
      </c>
      <c r="F231" s="103">
        <f aca="true" t="shared" si="209" ref="F231:H231">SUM(F232:F233)</f>
        <v>1819.5</v>
      </c>
      <c r="G231" s="103">
        <f t="shared" si="209"/>
        <v>1717.26</v>
      </c>
      <c r="H231" s="103">
        <f t="shared" si="209"/>
        <v>1000</v>
      </c>
      <c r="I231" s="103">
        <f aca="true" t="shared" si="210" ref="I231">SUM(I232:I233)</f>
        <v>1000</v>
      </c>
      <c r="J231" s="103">
        <f aca="true" t="shared" si="211" ref="J231:K231">SUM(J232:J233)</f>
        <v>1500</v>
      </c>
      <c r="K231" s="103">
        <f t="shared" si="211"/>
        <v>1500</v>
      </c>
      <c r="L231" s="103">
        <f aca="true" t="shared" si="212" ref="L231">SUM(L232:L233)</f>
        <v>1500</v>
      </c>
    </row>
    <row r="232" spans="1:12" ht="12.75" customHeight="1" hidden="1" outlineLevel="3">
      <c r="A232" s="23" t="s">
        <v>99</v>
      </c>
      <c r="B232" s="24"/>
      <c r="C232" s="24"/>
      <c r="D232" s="24">
        <v>635004</v>
      </c>
      <c r="E232" s="102" t="s">
        <v>433</v>
      </c>
      <c r="F232" s="103">
        <v>1819.5</v>
      </c>
      <c r="G232" s="103">
        <v>529.26</v>
      </c>
      <c r="H232" s="103">
        <v>500</v>
      </c>
      <c r="I232" s="103">
        <v>750</v>
      </c>
      <c r="J232" s="103">
        <v>1000</v>
      </c>
      <c r="K232" s="103">
        <v>1000</v>
      </c>
      <c r="L232" s="103">
        <v>1000</v>
      </c>
    </row>
    <row r="233" spans="1:12" ht="12.75" customHeight="1" hidden="1" outlineLevel="3">
      <c r="A233" s="23" t="s">
        <v>99</v>
      </c>
      <c r="B233" s="24"/>
      <c r="C233" s="24"/>
      <c r="D233" s="24">
        <v>635006</v>
      </c>
      <c r="E233" s="102" t="s">
        <v>520</v>
      </c>
      <c r="F233" s="103">
        <v>0</v>
      </c>
      <c r="G233" s="103">
        <v>1188</v>
      </c>
      <c r="H233" s="103">
        <v>500</v>
      </c>
      <c r="I233" s="103">
        <v>250</v>
      </c>
      <c r="J233" s="103">
        <v>500</v>
      </c>
      <c r="K233" s="103">
        <v>500</v>
      </c>
      <c r="L233" s="103">
        <v>500</v>
      </c>
    </row>
    <row r="234" spans="1:12" ht="12.75" customHeight="1" outlineLevel="2" collapsed="1">
      <c r="A234" s="23" t="s">
        <v>99</v>
      </c>
      <c r="B234" s="102"/>
      <c r="C234" s="23" t="s">
        <v>202</v>
      </c>
      <c r="D234" s="22"/>
      <c r="E234" s="102" t="s">
        <v>399</v>
      </c>
      <c r="F234" s="103">
        <f aca="true" t="shared" si="213" ref="F234:L234">F235</f>
        <v>892.8</v>
      </c>
      <c r="G234" s="103">
        <f t="shared" si="213"/>
        <v>0</v>
      </c>
      <c r="H234" s="103">
        <f t="shared" si="213"/>
        <v>0</v>
      </c>
      <c r="I234" s="103">
        <f t="shared" si="213"/>
        <v>0</v>
      </c>
      <c r="J234" s="103">
        <f t="shared" si="213"/>
        <v>0</v>
      </c>
      <c r="K234" s="103">
        <f t="shared" si="213"/>
        <v>0</v>
      </c>
      <c r="L234" s="103">
        <f t="shared" si="213"/>
        <v>0</v>
      </c>
    </row>
    <row r="235" spans="1:12" ht="12.75" customHeight="1" hidden="1" outlineLevel="3">
      <c r="A235" s="23" t="s">
        <v>99</v>
      </c>
      <c r="B235" s="102"/>
      <c r="C235" s="23"/>
      <c r="D235" s="22">
        <v>636002</v>
      </c>
      <c r="E235" s="22" t="s">
        <v>478</v>
      </c>
      <c r="F235" s="103">
        <v>892.8</v>
      </c>
      <c r="G235" s="103">
        <v>0</v>
      </c>
      <c r="H235" s="103">
        <v>0</v>
      </c>
      <c r="I235" s="103">
        <v>0</v>
      </c>
      <c r="J235" s="103">
        <v>0</v>
      </c>
      <c r="K235" s="103">
        <v>0</v>
      </c>
      <c r="L235" s="103">
        <v>0</v>
      </c>
    </row>
    <row r="236" spans="1:12" ht="12.75" customHeight="1" outlineLevel="2" collapsed="1">
      <c r="A236" s="23" t="s">
        <v>99</v>
      </c>
      <c r="B236" s="102"/>
      <c r="C236" s="24">
        <v>637</v>
      </c>
      <c r="D236" s="22"/>
      <c r="E236" s="102" t="s">
        <v>206</v>
      </c>
      <c r="F236" s="103">
        <f aca="true" t="shared" si="214" ref="F236:L236">SUM(F237:F241)</f>
        <v>975.8299999999999</v>
      </c>
      <c r="G236" s="103">
        <f t="shared" si="214"/>
        <v>767.18</v>
      </c>
      <c r="H236" s="103">
        <f t="shared" si="214"/>
        <v>1960</v>
      </c>
      <c r="I236" s="103">
        <f t="shared" si="214"/>
        <v>1660</v>
      </c>
      <c r="J236" s="103">
        <f t="shared" si="214"/>
        <v>2080</v>
      </c>
      <c r="K236" s="103">
        <f t="shared" si="214"/>
        <v>2080</v>
      </c>
      <c r="L236" s="103">
        <f t="shared" si="214"/>
        <v>2080</v>
      </c>
    </row>
    <row r="237" spans="1:12" ht="12.75" customHeight="1" hidden="1" outlineLevel="3">
      <c r="A237" s="23" t="s">
        <v>99</v>
      </c>
      <c r="B237" s="102"/>
      <c r="C237" s="102"/>
      <c r="D237" s="22">
        <v>637004</v>
      </c>
      <c r="E237" s="102" t="s">
        <v>208</v>
      </c>
      <c r="F237" s="103">
        <v>588</v>
      </c>
      <c r="G237" s="103">
        <v>0</v>
      </c>
      <c r="H237" s="103">
        <v>1000</v>
      </c>
      <c r="I237" s="103">
        <v>1000</v>
      </c>
      <c r="J237" s="103">
        <v>1000</v>
      </c>
      <c r="K237" s="103">
        <v>1000</v>
      </c>
      <c r="L237" s="103">
        <v>1000</v>
      </c>
    </row>
    <row r="238" spans="1:12" ht="12.75" customHeight="1" hidden="1" outlineLevel="3">
      <c r="A238" s="23" t="s">
        <v>99</v>
      </c>
      <c r="B238" s="102"/>
      <c r="C238" s="102"/>
      <c r="D238" s="22">
        <v>637006</v>
      </c>
      <c r="E238" s="37" t="s">
        <v>458</v>
      </c>
      <c r="F238" s="103">
        <v>0</v>
      </c>
      <c r="G238" s="103">
        <v>0</v>
      </c>
      <c r="H238" s="103">
        <v>200</v>
      </c>
      <c r="I238" s="103">
        <v>0</v>
      </c>
      <c r="J238" s="103">
        <v>200</v>
      </c>
      <c r="K238" s="103">
        <v>200</v>
      </c>
      <c r="L238" s="103">
        <v>200</v>
      </c>
    </row>
    <row r="239" spans="1:12" ht="12.75" customHeight="1" hidden="1" outlineLevel="3">
      <c r="A239" s="23" t="s">
        <v>99</v>
      </c>
      <c r="B239" s="102"/>
      <c r="C239" s="102"/>
      <c r="D239" s="22">
        <v>637015</v>
      </c>
      <c r="E239" s="102" t="s">
        <v>434</v>
      </c>
      <c r="F239" s="103">
        <v>115.3</v>
      </c>
      <c r="G239" s="103">
        <v>189.58</v>
      </c>
      <c r="H239" s="103">
        <v>200</v>
      </c>
      <c r="I239" s="103">
        <v>300</v>
      </c>
      <c r="J239" s="103">
        <v>300</v>
      </c>
      <c r="K239" s="103">
        <v>300</v>
      </c>
      <c r="L239" s="103">
        <v>300</v>
      </c>
    </row>
    <row r="240" spans="1:12" ht="12.75" customHeight="1" hidden="1" outlineLevel="3">
      <c r="A240" s="23" t="s">
        <v>99</v>
      </c>
      <c r="B240" s="102"/>
      <c r="C240" s="102"/>
      <c r="D240" s="22">
        <v>637016</v>
      </c>
      <c r="E240" s="102" t="s">
        <v>53</v>
      </c>
      <c r="F240" s="103">
        <v>272.53</v>
      </c>
      <c r="G240" s="103">
        <v>350.93</v>
      </c>
      <c r="H240" s="103">
        <v>360</v>
      </c>
      <c r="I240" s="103">
        <v>360</v>
      </c>
      <c r="J240" s="103">
        <v>380</v>
      </c>
      <c r="K240" s="103">
        <v>380</v>
      </c>
      <c r="L240" s="103">
        <v>380</v>
      </c>
    </row>
    <row r="241" spans="1:12" ht="12.75" customHeight="1" hidden="1" outlineLevel="3">
      <c r="A241" s="23" t="s">
        <v>99</v>
      </c>
      <c r="B241" s="102"/>
      <c r="C241" s="102"/>
      <c r="D241" s="22">
        <v>637027</v>
      </c>
      <c r="E241" s="102" t="s">
        <v>215</v>
      </c>
      <c r="F241" s="103">
        <v>0</v>
      </c>
      <c r="G241" s="103">
        <v>226.67</v>
      </c>
      <c r="H241" s="103">
        <v>200</v>
      </c>
      <c r="I241" s="103">
        <v>0</v>
      </c>
      <c r="J241" s="103">
        <v>200</v>
      </c>
      <c r="K241" s="103">
        <v>200</v>
      </c>
      <c r="L241" s="103">
        <v>200</v>
      </c>
    </row>
    <row r="242" spans="1:12" ht="12.75">
      <c r="A242" s="85"/>
      <c r="B242" s="106"/>
      <c r="C242" s="106"/>
      <c r="D242" s="106"/>
      <c r="E242" s="106"/>
      <c r="F242" s="107"/>
      <c r="G242" s="107"/>
      <c r="H242" s="107"/>
      <c r="I242" s="107"/>
      <c r="J242" s="107"/>
      <c r="K242" s="107"/>
      <c r="L242" s="107"/>
    </row>
    <row r="243" spans="1:12" ht="18.75">
      <c r="A243" s="170" t="s">
        <v>355</v>
      </c>
      <c r="B243" s="170"/>
      <c r="C243" s="170"/>
      <c r="D243" s="170"/>
      <c r="E243" s="170"/>
      <c r="F243" s="108">
        <f aca="true" t="shared" si="215" ref="F243:H243">F244+F253</f>
        <v>46293.840000000004</v>
      </c>
      <c r="G243" s="108">
        <f t="shared" si="215"/>
        <v>54762.45</v>
      </c>
      <c r="H243" s="108">
        <f t="shared" si="215"/>
        <v>61500</v>
      </c>
      <c r="I243" s="108">
        <f aca="true" t="shared" si="216" ref="I243">I244+I253</f>
        <v>59300</v>
      </c>
      <c r="J243" s="108">
        <f aca="true" t="shared" si="217" ref="J243:K243">J244+J253</f>
        <v>61500</v>
      </c>
      <c r="K243" s="108">
        <f t="shared" si="217"/>
        <v>56500</v>
      </c>
      <c r="L243" s="108">
        <f aca="true" t="shared" si="218" ref="L243">L244+L253</f>
        <v>56500</v>
      </c>
    </row>
    <row r="244" spans="1:12" ht="15.75" customHeight="1">
      <c r="A244" s="169" t="s">
        <v>70</v>
      </c>
      <c r="B244" s="169"/>
      <c r="C244" s="169"/>
      <c r="D244" s="99" t="s">
        <v>356</v>
      </c>
      <c r="E244" s="99"/>
      <c r="F244" s="101">
        <f aca="true" t="shared" si="219" ref="F244:L244">F245</f>
        <v>37408.87</v>
      </c>
      <c r="G244" s="101">
        <f t="shared" si="219"/>
        <v>39700.34</v>
      </c>
      <c r="H244" s="101">
        <f t="shared" si="219"/>
        <v>41000</v>
      </c>
      <c r="I244" s="101">
        <f t="shared" si="219"/>
        <v>35100</v>
      </c>
      <c r="J244" s="101">
        <f t="shared" si="219"/>
        <v>41000</v>
      </c>
      <c r="K244" s="101">
        <f t="shared" si="219"/>
        <v>41000</v>
      </c>
      <c r="L244" s="101">
        <f t="shared" si="219"/>
        <v>41000</v>
      </c>
    </row>
    <row r="245" spans="1:12" ht="12.75" customHeight="1" outlineLevel="1">
      <c r="A245" s="23" t="s">
        <v>100</v>
      </c>
      <c r="B245" s="24">
        <v>630</v>
      </c>
      <c r="C245" s="24"/>
      <c r="D245" s="24"/>
      <c r="E245" s="102" t="s">
        <v>210</v>
      </c>
      <c r="F245" s="103">
        <f aca="true" t="shared" si="220" ref="F245:H245">F246+F249+F251</f>
        <v>37408.87</v>
      </c>
      <c r="G245" s="103">
        <f t="shared" si="220"/>
        <v>39700.34</v>
      </c>
      <c r="H245" s="103">
        <f t="shared" si="220"/>
        <v>41000</v>
      </c>
      <c r="I245" s="103">
        <f aca="true" t="shared" si="221" ref="I245">I246+I249+I251</f>
        <v>35100</v>
      </c>
      <c r="J245" s="103">
        <f aca="true" t="shared" si="222" ref="J245:K245">J246+J249+J251</f>
        <v>41000</v>
      </c>
      <c r="K245" s="103">
        <f t="shared" si="222"/>
        <v>41000</v>
      </c>
      <c r="L245" s="103">
        <f aca="true" t="shared" si="223" ref="L245">L246+L249+L251</f>
        <v>41000</v>
      </c>
    </row>
    <row r="246" spans="1:12" ht="12.75" customHeight="1" outlineLevel="2">
      <c r="A246" s="23" t="s">
        <v>100</v>
      </c>
      <c r="B246" s="24"/>
      <c r="C246" s="24">
        <v>633</v>
      </c>
      <c r="D246" s="24"/>
      <c r="E246" s="102" t="s">
        <v>197</v>
      </c>
      <c r="F246" s="103">
        <f aca="true" t="shared" si="224" ref="F246:H246">SUM(F247:F248)</f>
        <v>600</v>
      </c>
      <c r="G246" s="103">
        <f t="shared" si="224"/>
        <v>222</v>
      </c>
      <c r="H246" s="103">
        <f t="shared" si="224"/>
        <v>1000</v>
      </c>
      <c r="I246" s="103">
        <f aca="true" t="shared" si="225" ref="I246">SUM(I247:I248)</f>
        <v>100</v>
      </c>
      <c r="J246" s="103">
        <f aca="true" t="shared" si="226" ref="J246:K246">SUM(J247:J248)</f>
        <v>1000</v>
      </c>
      <c r="K246" s="103">
        <f t="shared" si="226"/>
        <v>1000</v>
      </c>
      <c r="L246" s="103">
        <f aca="true" t="shared" si="227" ref="L246">SUM(L247:L248)</f>
        <v>1000</v>
      </c>
    </row>
    <row r="247" spans="1:12" ht="12.75" customHeight="1" hidden="1" outlineLevel="3">
      <c r="A247" s="23" t="s">
        <v>100</v>
      </c>
      <c r="B247" s="24"/>
      <c r="C247" s="24"/>
      <c r="D247" s="24">
        <v>633004</v>
      </c>
      <c r="E247" s="22" t="s">
        <v>218</v>
      </c>
      <c r="F247" s="103">
        <v>600</v>
      </c>
      <c r="G247" s="103">
        <v>0</v>
      </c>
      <c r="H247" s="103">
        <v>0</v>
      </c>
      <c r="I247" s="103">
        <v>0</v>
      </c>
      <c r="J247" s="103">
        <v>0</v>
      </c>
      <c r="K247" s="103">
        <v>0</v>
      </c>
      <c r="L247" s="103">
        <v>0</v>
      </c>
    </row>
    <row r="248" spans="1:12" ht="12.75" customHeight="1" hidden="1" outlineLevel="3">
      <c r="A248" s="23" t="s">
        <v>100</v>
      </c>
      <c r="B248" s="24"/>
      <c r="C248" s="24"/>
      <c r="D248" s="24">
        <v>633006</v>
      </c>
      <c r="E248" s="102" t="s">
        <v>377</v>
      </c>
      <c r="F248" s="103">
        <v>0</v>
      </c>
      <c r="G248" s="103">
        <v>222</v>
      </c>
      <c r="H248" s="103">
        <v>1000</v>
      </c>
      <c r="I248" s="103">
        <v>100</v>
      </c>
      <c r="J248" s="103">
        <v>1000</v>
      </c>
      <c r="K248" s="103">
        <v>1000</v>
      </c>
      <c r="L248" s="103">
        <v>1000</v>
      </c>
    </row>
    <row r="249" spans="1:12" ht="12.75" customHeight="1" outlineLevel="2" collapsed="1">
      <c r="A249" s="23" t="s">
        <v>100</v>
      </c>
      <c r="B249" s="24"/>
      <c r="C249" s="24">
        <v>635</v>
      </c>
      <c r="D249" s="24"/>
      <c r="E249" s="102" t="s">
        <v>201</v>
      </c>
      <c r="F249" s="103">
        <f aca="true" t="shared" si="228" ref="F249:L251">F250</f>
        <v>33796.87</v>
      </c>
      <c r="G249" s="103">
        <f t="shared" si="228"/>
        <v>35484.34</v>
      </c>
      <c r="H249" s="103">
        <f t="shared" si="228"/>
        <v>30000</v>
      </c>
      <c r="I249" s="103">
        <f t="shared" si="228"/>
        <v>30000</v>
      </c>
      <c r="J249" s="103">
        <f t="shared" si="228"/>
        <v>30000</v>
      </c>
      <c r="K249" s="103">
        <f t="shared" si="228"/>
        <v>30000</v>
      </c>
      <c r="L249" s="103">
        <f t="shared" si="228"/>
        <v>30000</v>
      </c>
    </row>
    <row r="250" spans="1:12" ht="12.75" customHeight="1" hidden="1" outlineLevel="3">
      <c r="A250" s="23" t="s">
        <v>100</v>
      </c>
      <c r="B250" s="24"/>
      <c r="C250" s="24"/>
      <c r="D250" s="24">
        <v>635006</v>
      </c>
      <c r="E250" s="102" t="s">
        <v>242</v>
      </c>
      <c r="F250" s="103">
        <v>33796.87</v>
      </c>
      <c r="G250" s="103">
        <v>35484.34</v>
      </c>
      <c r="H250" s="103">
        <v>30000</v>
      </c>
      <c r="I250" s="103">
        <v>30000</v>
      </c>
      <c r="J250" s="103">
        <v>30000</v>
      </c>
      <c r="K250" s="103">
        <v>30000</v>
      </c>
      <c r="L250" s="103">
        <v>30000</v>
      </c>
    </row>
    <row r="251" spans="1:12" ht="12.75" customHeight="1" outlineLevel="2" collapsed="1">
      <c r="A251" s="23" t="s">
        <v>100</v>
      </c>
      <c r="B251" s="24"/>
      <c r="C251" s="24">
        <v>637</v>
      </c>
      <c r="D251" s="24"/>
      <c r="E251" s="102" t="s">
        <v>201</v>
      </c>
      <c r="F251" s="103">
        <f t="shared" si="228"/>
        <v>3012</v>
      </c>
      <c r="G251" s="103">
        <f t="shared" si="228"/>
        <v>3994</v>
      </c>
      <c r="H251" s="103">
        <f t="shared" si="228"/>
        <v>10000</v>
      </c>
      <c r="I251" s="103">
        <f t="shared" si="228"/>
        <v>5000</v>
      </c>
      <c r="J251" s="103">
        <f t="shared" si="228"/>
        <v>10000</v>
      </c>
      <c r="K251" s="103">
        <f t="shared" si="228"/>
        <v>10000</v>
      </c>
      <c r="L251" s="103">
        <f t="shared" si="228"/>
        <v>10000</v>
      </c>
    </row>
    <row r="252" spans="1:12" ht="12.75" customHeight="1" hidden="1" outlineLevel="3">
      <c r="A252" s="23" t="s">
        <v>100</v>
      </c>
      <c r="B252" s="24"/>
      <c r="C252" s="24"/>
      <c r="D252" s="24">
        <v>637004</v>
      </c>
      <c r="E252" s="102" t="s">
        <v>479</v>
      </c>
      <c r="F252" s="103">
        <v>3012</v>
      </c>
      <c r="G252" s="103">
        <v>3994</v>
      </c>
      <c r="H252" s="103">
        <v>10000</v>
      </c>
      <c r="I252" s="103">
        <v>5000</v>
      </c>
      <c r="J252" s="103">
        <v>10000</v>
      </c>
      <c r="K252" s="103">
        <v>10000</v>
      </c>
      <c r="L252" s="103">
        <v>10000</v>
      </c>
    </row>
    <row r="253" spans="1:12" ht="15.75" customHeight="1">
      <c r="A253" s="169" t="s">
        <v>161</v>
      </c>
      <c r="B253" s="169"/>
      <c r="C253" s="169"/>
      <c r="D253" s="99" t="s">
        <v>243</v>
      </c>
      <c r="E253" s="99"/>
      <c r="F253" s="101">
        <f aca="true" t="shared" si="229" ref="F253:L253">F254</f>
        <v>8884.970000000001</v>
      </c>
      <c r="G253" s="101">
        <f t="shared" si="229"/>
        <v>15062.11</v>
      </c>
      <c r="H253" s="101">
        <f t="shared" si="229"/>
        <v>20500</v>
      </c>
      <c r="I253" s="101">
        <f t="shared" si="229"/>
        <v>24200</v>
      </c>
      <c r="J253" s="101">
        <f t="shared" si="229"/>
        <v>20500</v>
      </c>
      <c r="K253" s="101">
        <f t="shared" si="229"/>
        <v>15500</v>
      </c>
      <c r="L253" s="101">
        <f t="shared" si="229"/>
        <v>15500</v>
      </c>
    </row>
    <row r="254" spans="1:12" ht="12.75" customHeight="1" outlineLevel="1">
      <c r="A254" s="23" t="s">
        <v>100</v>
      </c>
      <c r="B254" s="24">
        <v>630</v>
      </c>
      <c r="C254" s="24"/>
      <c r="D254" s="24"/>
      <c r="E254" s="102" t="s">
        <v>210</v>
      </c>
      <c r="F254" s="103">
        <f aca="true" t="shared" si="230" ref="F254:H254">F255+F258+F262+F264</f>
        <v>8884.970000000001</v>
      </c>
      <c r="G254" s="103">
        <f t="shared" si="230"/>
        <v>15062.11</v>
      </c>
      <c r="H254" s="103">
        <f t="shared" si="230"/>
        <v>20500</v>
      </c>
      <c r="I254" s="103">
        <f aca="true" t="shared" si="231" ref="I254">I255+I258+I262+I264</f>
        <v>24200</v>
      </c>
      <c r="J254" s="103">
        <f aca="true" t="shared" si="232" ref="J254:K254">J255+J258+J262+J264</f>
        <v>20500</v>
      </c>
      <c r="K254" s="103">
        <f t="shared" si="232"/>
        <v>15500</v>
      </c>
      <c r="L254" s="103">
        <f aca="true" t="shared" si="233" ref="L254">L255+L258+L262+L264</f>
        <v>15500</v>
      </c>
    </row>
    <row r="255" spans="1:12" ht="12.75" customHeight="1" outlineLevel="2">
      <c r="A255" s="23" t="s">
        <v>100</v>
      </c>
      <c r="B255" s="24"/>
      <c r="C255" s="24">
        <v>633</v>
      </c>
      <c r="D255" s="24"/>
      <c r="E255" s="102" t="s">
        <v>197</v>
      </c>
      <c r="F255" s="103">
        <f aca="true" t="shared" si="234" ref="F255">SUM(F256:F257)</f>
        <v>4259.24</v>
      </c>
      <c r="G255" s="103">
        <f aca="true" t="shared" si="235" ref="G255:H255">SUM(G256:G257)</f>
        <v>11114.83</v>
      </c>
      <c r="H255" s="103">
        <f t="shared" si="235"/>
        <v>15500</v>
      </c>
      <c r="I255" s="103">
        <f aca="true" t="shared" si="236" ref="I255">SUM(I256:I257)</f>
        <v>15500</v>
      </c>
      <c r="J255" s="103">
        <f aca="true" t="shared" si="237" ref="J255:K255">SUM(J256:J257)</f>
        <v>15500</v>
      </c>
      <c r="K255" s="103">
        <f t="shared" si="237"/>
        <v>10500</v>
      </c>
      <c r="L255" s="103">
        <f aca="true" t="shared" si="238" ref="L255">SUM(L256:L257)</f>
        <v>10500</v>
      </c>
    </row>
    <row r="256" spans="1:12" ht="12.75" customHeight="1" hidden="1" outlineLevel="3">
      <c r="A256" s="23" t="s">
        <v>100</v>
      </c>
      <c r="B256" s="24"/>
      <c r="C256" s="24"/>
      <c r="D256" s="24">
        <v>633005</v>
      </c>
      <c r="E256" s="22" t="s">
        <v>412</v>
      </c>
      <c r="F256" s="103">
        <v>0</v>
      </c>
      <c r="G256" s="103">
        <v>0</v>
      </c>
      <c r="H256" s="103">
        <v>500</v>
      </c>
      <c r="I256" s="103">
        <v>500</v>
      </c>
      <c r="J256" s="103">
        <v>500</v>
      </c>
      <c r="K256" s="103">
        <v>500</v>
      </c>
      <c r="L256" s="103">
        <v>500</v>
      </c>
    </row>
    <row r="257" spans="1:12" ht="12.75" customHeight="1" hidden="1" outlineLevel="3">
      <c r="A257" s="23" t="s">
        <v>100</v>
      </c>
      <c r="B257" s="24"/>
      <c r="C257" s="24"/>
      <c r="D257" s="24">
        <v>633006</v>
      </c>
      <c r="E257" s="22" t="s">
        <v>370</v>
      </c>
      <c r="F257" s="103">
        <v>4259.24</v>
      </c>
      <c r="G257" s="103">
        <v>11114.83</v>
      </c>
      <c r="H257" s="103">
        <v>15000</v>
      </c>
      <c r="I257" s="103">
        <v>15000</v>
      </c>
      <c r="J257" s="103">
        <v>15000</v>
      </c>
      <c r="K257" s="103">
        <v>10000</v>
      </c>
      <c r="L257" s="103">
        <v>10000</v>
      </c>
    </row>
    <row r="258" spans="1:12" ht="12.75" customHeight="1" outlineLevel="2" collapsed="1">
      <c r="A258" s="23" t="s">
        <v>100</v>
      </c>
      <c r="B258" s="24"/>
      <c r="C258" s="24">
        <v>635</v>
      </c>
      <c r="D258" s="24"/>
      <c r="E258" s="102" t="s">
        <v>201</v>
      </c>
      <c r="F258" s="103">
        <f aca="true" t="shared" si="239" ref="F258">SUM(F259:F261)</f>
        <v>3014.18</v>
      </c>
      <c r="G258" s="103">
        <f aca="true" t="shared" si="240" ref="G258:H258">SUM(G259:G261)</f>
        <v>2926.05</v>
      </c>
      <c r="H258" s="103">
        <f t="shared" si="240"/>
        <v>3500</v>
      </c>
      <c r="I258" s="103">
        <f aca="true" t="shared" si="241" ref="I258">SUM(I259:I261)</f>
        <v>7200</v>
      </c>
      <c r="J258" s="103">
        <f aca="true" t="shared" si="242" ref="J258:K258">SUM(J259:J261)</f>
        <v>3500</v>
      </c>
      <c r="K258" s="103">
        <f t="shared" si="242"/>
        <v>3500</v>
      </c>
      <c r="L258" s="103">
        <f aca="true" t="shared" si="243" ref="L258">SUM(L259:L261)</f>
        <v>3500</v>
      </c>
    </row>
    <row r="259" spans="1:12" ht="12.75" customHeight="1" hidden="1" outlineLevel="3">
      <c r="A259" s="23" t="s">
        <v>100</v>
      </c>
      <c r="B259" s="24"/>
      <c r="C259" s="24"/>
      <c r="D259" s="24">
        <v>635004</v>
      </c>
      <c r="E259" s="22" t="s">
        <v>435</v>
      </c>
      <c r="F259" s="103">
        <v>0</v>
      </c>
      <c r="G259" s="103">
        <v>0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</row>
    <row r="260" spans="1:12" ht="12.75" customHeight="1" hidden="1" outlineLevel="3">
      <c r="A260" s="23" t="s">
        <v>100</v>
      </c>
      <c r="B260" s="24"/>
      <c r="C260" s="24"/>
      <c r="D260" s="24">
        <v>635005</v>
      </c>
      <c r="E260" s="22" t="s">
        <v>480</v>
      </c>
      <c r="F260" s="103">
        <v>1039.6</v>
      </c>
      <c r="G260" s="103">
        <v>0</v>
      </c>
      <c r="H260" s="103">
        <v>500</v>
      </c>
      <c r="I260" s="103">
        <v>6200</v>
      </c>
      <c r="J260" s="103">
        <v>500</v>
      </c>
      <c r="K260" s="103">
        <v>500</v>
      </c>
      <c r="L260" s="103">
        <v>500</v>
      </c>
    </row>
    <row r="261" spans="1:12" ht="12.75" customHeight="1" hidden="1" outlineLevel="3">
      <c r="A261" s="23" t="s">
        <v>100</v>
      </c>
      <c r="B261" s="24"/>
      <c r="C261" s="24"/>
      <c r="D261" s="24">
        <v>635006</v>
      </c>
      <c r="E261" s="22" t="s">
        <v>436</v>
      </c>
      <c r="F261" s="103">
        <v>1974.58</v>
      </c>
      <c r="G261" s="103">
        <v>2926.05</v>
      </c>
      <c r="H261" s="103">
        <v>3000</v>
      </c>
      <c r="I261" s="103">
        <v>1000</v>
      </c>
      <c r="J261" s="103">
        <v>3000</v>
      </c>
      <c r="K261" s="103">
        <v>3000</v>
      </c>
      <c r="L261" s="103">
        <v>3000</v>
      </c>
    </row>
    <row r="262" spans="1:12" ht="12.75" customHeight="1" outlineLevel="2" collapsed="1">
      <c r="A262" s="23" t="s">
        <v>100</v>
      </c>
      <c r="B262" s="102"/>
      <c r="C262" s="23" t="s">
        <v>202</v>
      </c>
      <c r="D262" s="22"/>
      <c r="E262" s="102" t="s">
        <v>399</v>
      </c>
      <c r="F262" s="103">
        <f aca="true" t="shared" si="244" ref="F262:L262">F263</f>
        <v>302.42</v>
      </c>
      <c r="G262" s="103">
        <f t="shared" si="244"/>
        <v>0</v>
      </c>
      <c r="H262" s="103">
        <f t="shared" si="244"/>
        <v>0</v>
      </c>
      <c r="I262" s="103">
        <f t="shared" si="244"/>
        <v>0</v>
      </c>
      <c r="J262" s="103">
        <f t="shared" si="244"/>
        <v>0</v>
      </c>
      <c r="K262" s="103">
        <f t="shared" si="244"/>
        <v>0</v>
      </c>
      <c r="L262" s="103">
        <f t="shared" si="244"/>
        <v>0</v>
      </c>
    </row>
    <row r="263" spans="1:12" ht="12.75" customHeight="1" hidden="1" outlineLevel="3">
      <c r="A263" s="23" t="s">
        <v>100</v>
      </c>
      <c r="B263" s="102"/>
      <c r="C263" s="23"/>
      <c r="D263" s="22">
        <v>636002</v>
      </c>
      <c r="E263" s="22" t="s">
        <v>512</v>
      </c>
      <c r="F263" s="103">
        <v>302.42</v>
      </c>
      <c r="G263" s="103">
        <v>0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</row>
    <row r="264" spans="1:12" ht="12.75" customHeight="1" outlineLevel="2" collapsed="1">
      <c r="A264" s="23" t="s">
        <v>100</v>
      </c>
      <c r="B264" s="102"/>
      <c r="C264" s="24">
        <v>637</v>
      </c>
      <c r="D264" s="22"/>
      <c r="E264" s="102" t="s">
        <v>206</v>
      </c>
      <c r="F264" s="103">
        <f aca="true" t="shared" si="245" ref="F264:L264">F265</f>
        <v>1309.13</v>
      </c>
      <c r="G264" s="103">
        <f t="shared" si="245"/>
        <v>1021.23</v>
      </c>
      <c r="H264" s="103">
        <f t="shared" si="245"/>
        <v>1500</v>
      </c>
      <c r="I264" s="103">
        <f t="shared" si="245"/>
        <v>1500</v>
      </c>
      <c r="J264" s="103">
        <f t="shared" si="245"/>
        <v>1500</v>
      </c>
      <c r="K264" s="103">
        <f t="shared" si="245"/>
        <v>1500</v>
      </c>
      <c r="L264" s="103">
        <f t="shared" si="245"/>
        <v>1500</v>
      </c>
    </row>
    <row r="265" spans="1:12" ht="12.75" customHeight="1" hidden="1" outlineLevel="3">
      <c r="A265" s="23" t="s">
        <v>100</v>
      </c>
      <c r="B265" s="102"/>
      <c r="C265" s="24"/>
      <c r="D265" s="22">
        <v>637004</v>
      </c>
      <c r="E265" s="102" t="s">
        <v>208</v>
      </c>
      <c r="F265" s="103">
        <v>1309.13</v>
      </c>
      <c r="G265" s="103">
        <v>1021.23</v>
      </c>
      <c r="H265" s="103">
        <v>1500</v>
      </c>
      <c r="I265" s="103">
        <v>1500</v>
      </c>
      <c r="J265" s="103">
        <v>1500</v>
      </c>
      <c r="K265" s="103">
        <v>1500</v>
      </c>
      <c r="L265" s="103">
        <v>1500</v>
      </c>
    </row>
    <row r="266" spans="1:12" ht="12.75">
      <c r="A266" s="85"/>
      <c r="B266" s="106"/>
      <c r="C266" s="106"/>
      <c r="D266" s="106"/>
      <c r="E266" s="106"/>
      <c r="F266" s="107"/>
      <c r="G266" s="107"/>
      <c r="H266" s="107"/>
      <c r="I266" s="107"/>
      <c r="J266" s="107"/>
      <c r="K266" s="107"/>
      <c r="L266" s="107"/>
    </row>
    <row r="267" spans="1:12" ht="18.75">
      <c r="A267" s="170" t="s">
        <v>162</v>
      </c>
      <c r="B267" s="170"/>
      <c r="C267" s="170"/>
      <c r="D267" s="170"/>
      <c r="E267" s="170"/>
      <c r="F267" s="108">
        <f aca="true" t="shared" si="246" ref="F267:L267">F268+F320+F324+F376</f>
        <v>764420.82</v>
      </c>
      <c r="G267" s="108">
        <f t="shared" si="246"/>
        <v>776610.8200000001</v>
      </c>
      <c r="H267" s="108">
        <f t="shared" si="246"/>
        <v>953960</v>
      </c>
      <c r="I267" s="108">
        <f t="shared" si="246"/>
        <v>980285</v>
      </c>
      <c r="J267" s="108">
        <f t="shared" si="246"/>
        <v>1165960</v>
      </c>
      <c r="K267" s="108">
        <f t="shared" si="246"/>
        <v>1159460</v>
      </c>
      <c r="L267" s="108">
        <f t="shared" si="246"/>
        <v>1159460</v>
      </c>
    </row>
    <row r="268" spans="1:15" ht="15.75">
      <c r="A268" s="169" t="s">
        <v>71</v>
      </c>
      <c r="B268" s="169"/>
      <c r="C268" s="169"/>
      <c r="D268" s="99" t="s">
        <v>46</v>
      </c>
      <c r="E268" s="99"/>
      <c r="F268" s="101">
        <f aca="true" t="shared" si="247" ref="F268:L268">F269+F273+F283+F317</f>
        <v>409082.25</v>
      </c>
      <c r="G268" s="101">
        <f t="shared" si="247"/>
        <v>474862.30000000005</v>
      </c>
      <c r="H268" s="101">
        <f t="shared" si="247"/>
        <v>507770</v>
      </c>
      <c r="I268" s="101">
        <f t="shared" si="247"/>
        <v>522495</v>
      </c>
      <c r="J268" s="101">
        <f t="shared" si="247"/>
        <v>725500</v>
      </c>
      <c r="K268" s="101">
        <f t="shared" si="247"/>
        <v>725500</v>
      </c>
      <c r="L268" s="101">
        <f t="shared" si="247"/>
        <v>725500</v>
      </c>
      <c r="O268" s="131"/>
    </row>
    <row r="269" spans="1:12" ht="12.75" customHeight="1" outlineLevel="1">
      <c r="A269" s="23" t="s">
        <v>180</v>
      </c>
      <c r="B269" s="24">
        <v>610</v>
      </c>
      <c r="C269" s="23"/>
      <c r="D269" s="24"/>
      <c r="E269" s="102" t="s">
        <v>276</v>
      </c>
      <c r="F269" s="103">
        <f aca="true" t="shared" si="248" ref="F269:H269">F270+F271</f>
        <v>238620.58000000002</v>
      </c>
      <c r="G269" s="103">
        <f t="shared" si="248"/>
        <v>299384.43</v>
      </c>
      <c r="H269" s="103">
        <f t="shared" si="248"/>
        <v>305000</v>
      </c>
      <c r="I269" s="103">
        <f aca="true" t="shared" si="249" ref="I269">I270+I271</f>
        <v>310000</v>
      </c>
      <c r="J269" s="103">
        <f aca="true" t="shared" si="250" ref="J269:K269">J270+J271</f>
        <v>350000</v>
      </c>
      <c r="K269" s="103">
        <f t="shared" si="250"/>
        <v>350000</v>
      </c>
      <c r="L269" s="103">
        <f aca="true" t="shared" si="251" ref="L269">L270+L271</f>
        <v>350000</v>
      </c>
    </row>
    <row r="270" spans="1:12" ht="12.75" customHeight="1" outlineLevel="2">
      <c r="A270" s="23" t="s">
        <v>180</v>
      </c>
      <c r="B270" s="24"/>
      <c r="C270" s="24">
        <v>611</v>
      </c>
      <c r="D270" s="24"/>
      <c r="E270" s="102" t="s">
        <v>0</v>
      </c>
      <c r="F270" s="103">
        <v>238183.82</v>
      </c>
      <c r="G270" s="103">
        <v>298439.47</v>
      </c>
      <c r="H270" s="103">
        <v>305000</v>
      </c>
      <c r="I270" s="103">
        <v>310000</v>
      </c>
      <c r="J270" s="103">
        <v>350000</v>
      </c>
      <c r="K270" s="103">
        <v>350000</v>
      </c>
      <c r="L270" s="103">
        <v>350000</v>
      </c>
    </row>
    <row r="271" spans="1:12" s="3" customFormat="1" ht="12.75" customHeight="1" outlineLevel="2" collapsed="1">
      <c r="A271" s="23" t="s">
        <v>180</v>
      </c>
      <c r="B271" s="29"/>
      <c r="C271" s="28" t="s">
        <v>456</v>
      </c>
      <c r="D271" s="29"/>
      <c r="E271" s="37" t="s">
        <v>457</v>
      </c>
      <c r="F271" s="117">
        <f>F272</f>
        <v>436.76</v>
      </c>
      <c r="G271" s="117">
        <f aca="true" t="shared" si="252" ref="G271:L271">G272</f>
        <v>944.96</v>
      </c>
      <c r="H271" s="117">
        <f t="shared" si="252"/>
        <v>0</v>
      </c>
      <c r="I271" s="117">
        <f t="shared" si="252"/>
        <v>0</v>
      </c>
      <c r="J271" s="117">
        <f t="shared" si="252"/>
        <v>0</v>
      </c>
      <c r="K271" s="117">
        <f t="shared" si="252"/>
        <v>0</v>
      </c>
      <c r="L271" s="117">
        <f t="shared" si="252"/>
        <v>0</v>
      </c>
    </row>
    <row r="272" spans="1:14" s="3" customFormat="1" ht="12.75" customHeight="1" hidden="1" outlineLevel="3">
      <c r="A272" s="23" t="s">
        <v>180</v>
      </c>
      <c r="B272" s="29"/>
      <c r="C272" s="28"/>
      <c r="D272" s="29">
        <v>612002</v>
      </c>
      <c r="E272" s="37" t="s">
        <v>458</v>
      </c>
      <c r="F272" s="117">
        <v>436.76</v>
      </c>
      <c r="G272" s="156">
        <v>944.96</v>
      </c>
      <c r="H272" s="156">
        <v>0</v>
      </c>
      <c r="I272" s="156">
        <v>0</v>
      </c>
      <c r="J272" s="156">
        <v>0</v>
      </c>
      <c r="K272" s="156">
        <v>0</v>
      </c>
      <c r="L272" s="156">
        <v>0</v>
      </c>
      <c r="N272" s="157"/>
    </row>
    <row r="273" spans="1:12" ht="12.75" customHeight="1" outlineLevel="1">
      <c r="A273" s="23" t="s">
        <v>180</v>
      </c>
      <c r="B273" s="24">
        <v>620</v>
      </c>
      <c r="C273" s="24"/>
      <c r="D273" s="24"/>
      <c r="E273" s="102" t="s">
        <v>185</v>
      </c>
      <c r="F273" s="103">
        <f>SUM(F274:F276)</f>
        <v>81853.94</v>
      </c>
      <c r="G273" s="103">
        <f aca="true" t="shared" si="253" ref="G273">SUM(G274:G276)</f>
        <v>95332.06999999999</v>
      </c>
      <c r="H273" s="103">
        <f aca="true" t="shared" si="254" ref="H273">SUM(H274:H276)</f>
        <v>106610</v>
      </c>
      <c r="I273" s="103">
        <f aca="true" t="shared" si="255" ref="I273">SUM(I274:I276)</f>
        <v>106610</v>
      </c>
      <c r="J273" s="103">
        <f aca="true" t="shared" si="256" ref="J273:K273">SUM(J274:J276)</f>
        <v>122300</v>
      </c>
      <c r="K273" s="103">
        <f t="shared" si="256"/>
        <v>122300</v>
      </c>
      <c r="L273" s="103">
        <f aca="true" t="shared" si="257" ref="L273">SUM(L274:L276)</f>
        <v>122300</v>
      </c>
    </row>
    <row r="274" spans="1:12" ht="12.75" customHeight="1" outlineLevel="2">
      <c r="A274" s="23" t="s">
        <v>180</v>
      </c>
      <c r="B274" s="24"/>
      <c r="C274" s="23" t="s">
        <v>169</v>
      </c>
      <c r="D274" s="24"/>
      <c r="E274" s="102" t="s">
        <v>186</v>
      </c>
      <c r="F274" s="103">
        <v>12798.25</v>
      </c>
      <c r="G274" s="103">
        <v>14289.94</v>
      </c>
      <c r="H274" s="103">
        <v>17500</v>
      </c>
      <c r="I274" s="103">
        <v>17500</v>
      </c>
      <c r="J274" s="103">
        <v>20000</v>
      </c>
      <c r="K274" s="103">
        <v>20000</v>
      </c>
      <c r="L274" s="103">
        <v>20000</v>
      </c>
    </row>
    <row r="275" spans="1:12" ht="12.75" customHeight="1" outlineLevel="2">
      <c r="A275" s="23" t="s">
        <v>180</v>
      </c>
      <c r="B275" s="24"/>
      <c r="C275" s="23" t="s">
        <v>170</v>
      </c>
      <c r="D275" s="24"/>
      <c r="E275" s="102" t="s">
        <v>187</v>
      </c>
      <c r="F275" s="103">
        <v>10107.29</v>
      </c>
      <c r="G275" s="103">
        <v>14192.51</v>
      </c>
      <c r="H275" s="103">
        <v>13000</v>
      </c>
      <c r="I275" s="103">
        <v>13000</v>
      </c>
      <c r="J275" s="103">
        <v>15000</v>
      </c>
      <c r="K275" s="103">
        <v>15000</v>
      </c>
      <c r="L275" s="103">
        <v>15000</v>
      </c>
    </row>
    <row r="276" spans="1:12" ht="12.75" customHeight="1" outlineLevel="2">
      <c r="A276" s="23" t="s">
        <v>180</v>
      </c>
      <c r="B276" s="24"/>
      <c r="C276" s="23" t="s">
        <v>171</v>
      </c>
      <c r="D276" s="24"/>
      <c r="E276" s="102" t="s">
        <v>188</v>
      </c>
      <c r="F276" s="103">
        <f>SUM(F277:F282)</f>
        <v>58948.4</v>
      </c>
      <c r="G276" s="103">
        <f aca="true" t="shared" si="258" ref="G276">SUM(G277:G282)</f>
        <v>66849.62</v>
      </c>
      <c r="H276" s="103">
        <f aca="true" t="shared" si="259" ref="H276">SUM(H277:H282)</f>
        <v>76110</v>
      </c>
      <c r="I276" s="103">
        <f aca="true" t="shared" si="260" ref="I276">SUM(I277:I282)</f>
        <v>76110</v>
      </c>
      <c r="J276" s="103">
        <f aca="true" t="shared" si="261" ref="J276:K276">SUM(J277:J282)</f>
        <v>87300</v>
      </c>
      <c r="K276" s="103">
        <f t="shared" si="261"/>
        <v>87300</v>
      </c>
      <c r="L276" s="103">
        <f aca="true" t="shared" si="262" ref="L276">SUM(L277:L282)</f>
        <v>87300</v>
      </c>
    </row>
    <row r="277" spans="1:12" ht="12.75" customHeight="1" hidden="1" outlineLevel="3">
      <c r="A277" s="23" t="s">
        <v>180</v>
      </c>
      <c r="B277" s="24"/>
      <c r="C277" s="23"/>
      <c r="D277" s="24">
        <v>625001</v>
      </c>
      <c r="E277" s="102" t="s">
        <v>189</v>
      </c>
      <c r="F277" s="103">
        <v>3307.07</v>
      </c>
      <c r="G277" s="103">
        <v>3750.14</v>
      </c>
      <c r="H277" s="103">
        <v>4270</v>
      </c>
      <c r="I277" s="103">
        <v>4270</v>
      </c>
      <c r="J277" s="103">
        <v>4900</v>
      </c>
      <c r="K277" s="103">
        <v>4900</v>
      </c>
      <c r="L277" s="103">
        <v>4900</v>
      </c>
    </row>
    <row r="278" spans="1:12" ht="12.75" customHeight="1" hidden="1" outlineLevel="3">
      <c r="A278" s="23" t="s">
        <v>180</v>
      </c>
      <c r="B278" s="24"/>
      <c r="C278" s="23"/>
      <c r="D278" s="24">
        <v>625002</v>
      </c>
      <c r="E278" s="102" t="s">
        <v>190</v>
      </c>
      <c r="F278" s="103">
        <v>33082.59</v>
      </c>
      <c r="G278" s="103">
        <v>37513.67</v>
      </c>
      <c r="H278" s="103">
        <v>42700</v>
      </c>
      <c r="I278" s="103">
        <v>42700</v>
      </c>
      <c r="J278" s="103">
        <v>49000</v>
      </c>
      <c r="K278" s="103">
        <v>49000</v>
      </c>
      <c r="L278" s="103">
        <v>49000</v>
      </c>
    </row>
    <row r="279" spans="1:17" ht="12.75" customHeight="1" hidden="1" outlineLevel="3">
      <c r="A279" s="23" t="s">
        <v>180</v>
      </c>
      <c r="B279" s="24"/>
      <c r="C279" s="23"/>
      <c r="D279" s="24">
        <v>625003</v>
      </c>
      <c r="E279" s="102" t="s">
        <v>191</v>
      </c>
      <c r="F279" s="103">
        <v>1889.43</v>
      </c>
      <c r="G279" s="103">
        <v>2142.63</v>
      </c>
      <c r="H279" s="103">
        <v>2440</v>
      </c>
      <c r="I279" s="103">
        <v>2440</v>
      </c>
      <c r="J279" s="103">
        <v>2800</v>
      </c>
      <c r="K279" s="103">
        <v>2800</v>
      </c>
      <c r="L279" s="103">
        <v>2800</v>
      </c>
      <c r="Q279" s="131"/>
    </row>
    <row r="280" spans="1:12" ht="12.75" customHeight="1" hidden="1" outlineLevel="3">
      <c r="A280" s="23" t="s">
        <v>180</v>
      </c>
      <c r="B280" s="24"/>
      <c r="C280" s="23"/>
      <c r="D280" s="24">
        <v>625004</v>
      </c>
      <c r="E280" s="102" t="s">
        <v>192</v>
      </c>
      <c r="F280" s="103">
        <v>7088.41</v>
      </c>
      <c r="G280" s="103">
        <v>8037.81</v>
      </c>
      <c r="H280" s="103">
        <v>9150</v>
      </c>
      <c r="I280" s="103">
        <v>9150</v>
      </c>
      <c r="J280" s="103">
        <v>10500</v>
      </c>
      <c r="K280" s="103">
        <v>10500</v>
      </c>
      <c r="L280" s="103">
        <v>10500</v>
      </c>
    </row>
    <row r="281" spans="1:17" ht="12.75" customHeight="1" hidden="1" outlineLevel="3">
      <c r="A281" s="23" t="s">
        <v>180</v>
      </c>
      <c r="B281" s="24"/>
      <c r="C281" s="23"/>
      <c r="D281" s="24">
        <v>625005</v>
      </c>
      <c r="E281" s="102" t="s">
        <v>193</v>
      </c>
      <c r="F281" s="103">
        <v>2357.36</v>
      </c>
      <c r="G281" s="103">
        <v>2678.7</v>
      </c>
      <c r="H281" s="103">
        <v>3050</v>
      </c>
      <c r="I281" s="103">
        <v>3050</v>
      </c>
      <c r="J281" s="103">
        <v>3500</v>
      </c>
      <c r="K281" s="103">
        <v>3500</v>
      </c>
      <c r="L281" s="103">
        <v>3500</v>
      </c>
      <c r="Q281" s="131"/>
    </row>
    <row r="282" spans="1:12" ht="12.75" customHeight="1" hidden="1" outlineLevel="3">
      <c r="A282" s="23" t="s">
        <v>180</v>
      </c>
      <c r="B282" s="24"/>
      <c r="C282" s="23"/>
      <c r="D282" s="24">
        <v>625007</v>
      </c>
      <c r="E282" s="102" t="s">
        <v>194</v>
      </c>
      <c r="F282" s="103">
        <v>11223.54</v>
      </c>
      <c r="G282" s="103">
        <v>12726.67</v>
      </c>
      <c r="H282" s="103">
        <v>14500</v>
      </c>
      <c r="I282" s="103">
        <v>14500</v>
      </c>
      <c r="J282" s="103">
        <v>16600</v>
      </c>
      <c r="K282" s="103">
        <v>16600</v>
      </c>
      <c r="L282" s="103">
        <v>16600</v>
      </c>
    </row>
    <row r="283" spans="1:12" ht="12.75" customHeight="1" outlineLevel="1">
      <c r="A283" s="23" t="s">
        <v>180</v>
      </c>
      <c r="B283" s="24">
        <v>630</v>
      </c>
      <c r="C283" s="23"/>
      <c r="D283" s="24"/>
      <c r="E283" s="102" t="s">
        <v>210</v>
      </c>
      <c r="F283" s="103">
        <f aca="true" t="shared" si="263" ref="F283:L283">F284+F286+F293+F302+F305+F308</f>
        <v>54607.689999999995</v>
      </c>
      <c r="G283" s="103">
        <f t="shared" si="263"/>
        <v>42165.4</v>
      </c>
      <c r="H283" s="103">
        <f t="shared" si="263"/>
        <v>53925</v>
      </c>
      <c r="I283" s="103">
        <f t="shared" si="263"/>
        <v>63650</v>
      </c>
      <c r="J283" s="103">
        <f t="shared" si="263"/>
        <v>113200</v>
      </c>
      <c r="K283" s="103">
        <f t="shared" si="263"/>
        <v>113200</v>
      </c>
      <c r="L283" s="103">
        <f t="shared" si="263"/>
        <v>113200</v>
      </c>
    </row>
    <row r="284" spans="1:12" ht="12.75" customHeight="1" outlineLevel="2">
      <c r="A284" s="23" t="s">
        <v>180</v>
      </c>
      <c r="B284" s="24"/>
      <c r="C284" s="23" t="s">
        <v>211</v>
      </c>
      <c r="D284" s="24"/>
      <c r="E284" s="102" t="s">
        <v>1</v>
      </c>
      <c r="F284" s="103">
        <f aca="true" t="shared" si="264" ref="F284:L284">F285</f>
        <v>0</v>
      </c>
      <c r="G284" s="103">
        <f t="shared" si="264"/>
        <v>0</v>
      </c>
      <c r="H284" s="103">
        <f t="shared" si="264"/>
        <v>100</v>
      </c>
      <c r="I284" s="103">
        <f t="shared" si="264"/>
        <v>100</v>
      </c>
      <c r="J284" s="103">
        <f t="shared" si="264"/>
        <v>100</v>
      </c>
      <c r="K284" s="103">
        <f t="shared" si="264"/>
        <v>100</v>
      </c>
      <c r="L284" s="103">
        <f t="shared" si="264"/>
        <v>100</v>
      </c>
    </row>
    <row r="285" spans="1:12" ht="12.75" customHeight="1" hidden="1" outlineLevel="3">
      <c r="A285" s="23" t="s">
        <v>180</v>
      </c>
      <c r="B285" s="24"/>
      <c r="C285" s="23"/>
      <c r="D285" s="24">
        <v>631001</v>
      </c>
      <c r="E285" s="102" t="s">
        <v>212</v>
      </c>
      <c r="F285" s="103">
        <v>0</v>
      </c>
      <c r="G285" s="103">
        <v>0</v>
      </c>
      <c r="H285" s="103">
        <v>100</v>
      </c>
      <c r="I285" s="103">
        <v>100</v>
      </c>
      <c r="J285" s="103">
        <v>100</v>
      </c>
      <c r="K285" s="103">
        <v>100</v>
      </c>
      <c r="L285" s="103">
        <v>100</v>
      </c>
    </row>
    <row r="286" spans="1:12" ht="12.75" customHeight="1" outlineLevel="2" collapsed="1">
      <c r="A286" s="23" t="s">
        <v>180</v>
      </c>
      <c r="B286" s="24"/>
      <c r="C286" s="23" t="s">
        <v>183</v>
      </c>
      <c r="D286" s="24"/>
      <c r="E286" s="102" t="s">
        <v>195</v>
      </c>
      <c r="F286" s="103">
        <f>SUM(F287:F292)</f>
        <v>14768.060000000001</v>
      </c>
      <c r="G286" s="103">
        <f aca="true" t="shared" si="265" ref="G286:J286">SUM(G287:G292)</f>
        <v>11025.26</v>
      </c>
      <c r="H286" s="103">
        <f t="shared" si="265"/>
        <v>13695</v>
      </c>
      <c r="I286" s="103">
        <f aca="true" t="shared" si="266" ref="I286">SUM(I287:I292)</f>
        <v>15000</v>
      </c>
      <c r="J286" s="103">
        <f t="shared" si="265"/>
        <v>21450</v>
      </c>
      <c r="K286" s="103">
        <f aca="true" t="shared" si="267" ref="K286:L286">SUM(K287:K292)</f>
        <v>21450</v>
      </c>
      <c r="L286" s="103">
        <f t="shared" si="267"/>
        <v>21450</v>
      </c>
    </row>
    <row r="287" spans="1:12" ht="12.75" customHeight="1" hidden="1" outlineLevel="3">
      <c r="A287" s="23" t="s">
        <v>180</v>
      </c>
      <c r="B287" s="24"/>
      <c r="C287" s="23"/>
      <c r="D287" s="24">
        <v>632001</v>
      </c>
      <c r="E287" s="102" t="s">
        <v>262</v>
      </c>
      <c r="F287" s="103">
        <v>4309.63</v>
      </c>
      <c r="G287" s="103">
        <v>2106.5</v>
      </c>
      <c r="H287" s="103">
        <v>2000</v>
      </c>
      <c r="I287" s="103">
        <v>3000</v>
      </c>
      <c r="J287" s="103">
        <v>6500</v>
      </c>
      <c r="K287" s="103">
        <v>6500</v>
      </c>
      <c r="L287" s="103">
        <v>6500</v>
      </c>
    </row>
    <row r="288" spans="1:12" ht="12.75" customHeight="1" hidden="1" outlineLevel="3">
      <c r="A288" s="23" t="s">
        <v>180</v>
      </c>
      <c r="B288" s="24"/>
      <c r="C288" s="23"/>
      <c r="D288" s="24">
        <v>632001</v>
      </c>
      <c r="E288" s="102" t="s">
        <v>263</v>
      </c>
      <c r="F288" s="103">
        <v>7321.05</v>
      </c>
      <c r="G288" s="103">
        <v>6286.5</v>
      </c>
      <c r="H288" s="103">
        <v>8000</v>
      </c>
      <c r="I288" s="103">
        <v>8000</v>
      </c>
      <c r="J288" s="103">
        <v>10000</v>
      </c>
      <c r="K288" s="103">
        <v>10000</v>
      </c>
      <c r="L288" s="103">
        <v>10000</v>
      </c>
    </row>
    <row r="289" spans="1:12" ht="12.75" customHeight="1" hidden="1" outlineLevel="3">
      <c r="A289" s="23" t="s">
        <v>180</v>
      </c>
      <c r="B289" s="24"/>
      <c r="C289" s="23"/>
      <c r="D289" s="24">
        <v>632002</v>
      </c>
      <c r="E289" s="102" t="s">
        <v>196</v>
      </c>
      <c r="F289" s="103">
        <v>2554.44</v>
      </c>
      <c r="G289" s="103">
        <v>2053.85</v>
      </c>
      <c r="H289" s="103">
        <v>3000</v>
      </c>
      <c r="I289" s="103">
        <v>3000</v>
      </c>
      <c r="J289" s="103">
        <v>3000</v>
      </c>
      <c r="K289" s="103">
        <v>3000</v>
      </c>
      <c r="L289" s="103">
        <v>3000</v>
      </c>
    </row>
    <row r="290" spans="1:12" ht="12.75" customHeight="1" hidden="1" outlineLevel="3">
      <c r="A290" s="23" t="s">
        <v>180</v>
      </c>
      <c r="B290" s="24"/>
      <c r="C290" s="23"/>
      <c r="D290" s="24">
        <v>632003</v>
      </c>
      <c r="E290" s="102" t="s">
        <v>264</v>
      </c>
      <c r="F290" s="103">
        <v>192.2</v>
      </c>
      <c r="G290" s="103">
        <v>246</v>
      </c>
      <c r="H290" s="103">
        <v>300</v>
      </c>
      <c r="I290" s="103">
        <v>400</v>
      </c>
      <c r="J290" s="103">
        <v>500</v>
      </c>
      <c r="K290" s="103">
        <v>500</v>
      </c>
      <c r="L290" s="103">
        <v>500</v>
      </c>
    </row>
    <row r="291" spans="1:12" ht="12.75" customHeight="1" hidden="1" outlineLevel="3">
      <c r="A291" s="23" t="s">
        <v>180</v>
      </c>
      <c r="B291" s="24"/>
      <c r="C291" s="23"/>
      <c r="D291" s="24">
        <v>632004</v>
      </c>
      <c r="E291" s="102" t="s">
        <v>296</v>
      </c>
      <c r="F291" s="103">
        <v>144</v>
      </c>
      <c r="G291" s="103">
        <v>132</v>
      </c>
      <c r="H291" s="103">
        <v>145</v>
      </c>
      <c r="I291" s="103">
        <v>350</v>
      </c>
      <c r="J291" s="103">
        <v>1200</v>
      </c>
      <c r="K291" s="103">
        <v>1200</v>
      </c>
      <c r="L291" s="103">
        <v>1200</v>
      </c>
    </row>
    <row r="292" spans="1:12" ht="12.75" customHeight="1" hidden="1" outlineLevel="3">
      <c r="A292" s="23" t="s">
        <v>180</v>
      </c>
      <c r="B292" s="24"/>
      <c r="C292" s="23"/>
      <c r="D292" s="24">
        <v>632005</v>
      </c>
      <c r="E292" s="102" t="s">
        <v>378</v>
      </c>
      <c r="F292" s="103">
        <v>246.74</v>
      </c>
      <c r="G292" s="103">
        <v>200.41</v>
      </c>
      <c r="H292" s="103">
        <v>250</v>
      </c>
      <c r="I292" s="103">
        <v>250</v>
      </c>
      <c r="J292" s="103">
        <v>250</v>
      </c>
      <c r="K292" s="103">
        <v>250</v>
      </c>
      <c r="L292" s="103">
        <v>250</v>
      </c>
    </row>
    <row r="293" spans="1:12" ht="12.75" customHeight="1" outlineLevel="2" collapsed="1">
      <c r="A293" s="23" t="s">
        <v>180</v>
      </c>
      <c r="B293" s="24"/>
      <c r="C293" s="23" t="s">
        <v>174</v>
      </c>
      <c r="D293" s="24"/>
      <c r="E293" s="102" t="s">
        <v>197</v>
      </c>
      <c r="F293" s="103">
        <f aca="true" t="shared" si="268" ref="F293:L293">SUM(F294:F301)</f>
        <v>33584.44</v>
      </c>
      <c r="G293" s="103">
        <f t="shared" si="268"/>
        <v>25462.18</v>
      </c>
      <c r="H293" s="103">
        <f t="shared" si="268"/>
        <v>28100</v>
      </c>
      <c r="I293" s="103">
        <f t="shared" si="268"/>
        <v>26520</v>
      </c>
      <c r="J293" s="103">
        <f t="shared" si="268"/>
        <v>29520</v>
      </c>
      <c r="K293" s="103">
        <f t="shared" si="268"/>
        <v>29520</v>
      </c>
      <c r="L293" s="103">
        <f t="shared" si="268"/>
        <v>29520</v>
      </c>
    </row>
    <row r="294" spans="1:12" ht="12.75" customHeight="1" hidden="1" outlineLevel="3">
      <c r="A294" s="23" t="s">
        <v>180</v>
      </c>
      <c r="B294" s="24"/>
      <c r="C294" s="23"/>
      <c r="D294" s="24">
        <v>633001</v>
      </c>
      <c r="E294" s="102" t="s">
        <v>225</v>
      </c>
      <c r="F294" s="103">
        <v>15874.69</v>
      </c>
      <c r="G294" s="103">
        <v>10400.12</v>
      </c>
      <c r="H294" s="103">
        <v>8000</v>
      </c>
      <c r="I294" s="103">
        <v>8000</v>
      </c>
      <c r="J294" s="103">
        <v>8000</v>
      </c>
      <c r="K294" s="103">
        <v>8000</v>
      </c>
      <c r="L294" s="103">
        <v>8000</v>
      </c>
    </row>
    <row r="295" spans="1:12" ht="12.75" customHeight="1" hidden="1" outlineLevel="3">
      <c r="A295" s="23" t="s">
        <v>180</v>
      </c>
      <c r="B295" s="24"/>
      <c r="C295" s="23"/>
      <c r="D295" s="24">
        <v>633002</v>
      </c>
      <c r="E295" s="102" t="s">
        <v>2</v>
      </c>
      <c r="F295" s="103">
        <v>186.72</v>
      </c>
      <c r="G295" s="103">
        <v>0</v>
      </c>
      <c r="H295" s="103">
        <v>1000</v>
      </c>
      <c r="I295" s="103">
        <v>2000</v>
      </c>
      <c r="J295" s="103">
        <v>1000</v>
      </c>
      <c r="K295" s="103">
        <v>1000</v>
      </c>
      <c r="L295" s="103">
        <v>1000</v>
      </c>
    </row>
    <row r="296" spans="1:12" ht="12.75" customHeight="1" hidden="1" outlineLevel="3">
      <c r="A296" s="23" t="s">
        <v>180</v>
      </c>
      <c r="B296" s="24"/>
      <c r="C296" s="23"/>
      <c r="D296" s="24">
        <v>633004</v>
      </c>
      <c r="E296" s="102" t="s">
        <v>218</v>
      </c>
      <c r="F296" s="103">
        <v>67.79</v>
      </c>
      <c r="G296" s="103">
        <v>400.91</v>
      </c>
      <c r="H296" s="103">
        <v>1500</v>
      </c>
      <c r="I296" s="103">
        <v>1000</v>
      </c>
      <c r="J296" s="103">
        <v>1500</v>
      </c>
      <c r="K296" s="103">
        <v>1500</v>
      </c>
      <c r="L296" s="103">
        <v>1500</v>
      </c>
    </row>
    <row r="297" spans="1:12" ht="12.75" customHeight="1" hidden="1" outlineLevel="3">
      <c r="A297" s="23" t="s">
        <v>180</v>
      </c>
      <c r="B297" s="24"/>
      <c r="C297" s="23"/>
      <c r="D297" s="24">
        <v>633006</v>
      </c>
      <c r="E297" s="102" t="s">
        <v>297</v>
      </c>
      <c r="F297" s="103">
        <v>10867.53</v>
      </c>
      <c r="G297" s="103">
        <v>11570.19</v>
      </c>
      <c r="H297" s="103">
        <v>12000</v>
      </c>
      <c r="I297" s="103">
        <v>12000</v>
      </c>
      <c r="J297" s="103">
        <v>13000</v>
      </c>
      <c r="K297" s="103">
        <v>13000</v>
      </c>
      <c r="L297" s="103">
        <v>13000</v>
      </c>
    </row>
    <row r="298" spans="1:12" ht="12.75" customHeight="1" hidden="1" outlineLevel="3">
      <c r="A298" s="23" t="s">
        <v>180</v>
      </c>
      <c r="B298" s="24"/>
      <c r="C298" s="23"/>
      <c r="D298" s="24">
        <v>633009</v>
      </c>
      <c r="E298" s="102" t="s">
        <v>199</v>
      </c>
      <c r="F298" s="103">
        <v>6264.31</v>
      </c>
      <c r="G298" s="103">
        <v>2946.73</v>
      </c>
      <c r="H298" s="103">
        <v>5000</v>
      </c>
      <c r="I298" s="103">
        <v>2500</v>
      </c>
      <c r="J298" s="103">
        <v>5000</v>
      </c>
      <c r="K298" s="103">
        <v>5000</v>
      </c>
      <c r="L298" s="103">
        <v>5000</v>
      </c>
    </row>
    <row r="299" spans="1:12" ht="12.75" customHeight="1" hidden="1" outlineLevel="3">
      <c r="A299" s="23" t="s">
        <v>180</v>
      </c>
      <c r="B299" s="24"/>
      <c r="C299" s="23"/>
      <c r="D299" s="24">
        <v>633010</v>
      </c>
      <c r="E299" s="102" t="s">
        <v>200</v>
      </c>
      <c r="F299" s="103">
        <v>323.4</v>
      </c>
      <c r="G299" s="103">
        <v>144.23</v>
      </c>
      <c r="H299" s="103">
        <v>400</v>
      </c>
      <c r="I299" s="103">
        <v>600</v>
      </c>
      <c r="J299" s="103">
        <v>600</v>
      </c>
      <c r="K299" s="103">
        <v>600</v>
      </c>
      <c r="L299" s="103">
        <v>600</v>
      </c>
    </row>
    <row r="300" spans="1:12" ht="12.75" customHeight="1" hidden="1" outlineLevel="3">
      <c r="A300" s="23" t="s">
        <v>180</v>
      </c>
      <c r="B300" s="24"/>
      <c r="C300" s="23"/>
      <c r="D300" s="24">
        <v>633013</v>
      </c>
      <c r="E300" s="102" t="s">
        <v>298</v>
      </c>
      <c r="F300" s="103">
        <v>0</v>
      </c>
      <c r="G300" s="103">
        <v>0</v>
      </c>
      <c r="H300" s="103">
        <v>200</v>
      </c>
      <c r="I300" s="103">
        <v>200</v>
      </c>
      <c r="J300" s="103">
        <v>200</v>
      </c>
      <c r="K300" s="103">
        <v>200</v>
      </c>
      <c r="L300" s="103">
        <v>200</v>
      </c>
    </row>
    <row r="301" spans="1:12" ht="12.75" customHeight="1" hidden="1" outlineLevel="3">
      <c r="A301" s="23" t="s">
        <v>180</v>
      </c>
      <c r="B301" s="24"/>
      <c r="C301" s="23"/>
      <c r="D301" s="24">
        <v>633018</v>
      </c>
      <c r="E301" s="102" t="s">
        <v>414</v>
      </c>
      <c r="F301" s="103">
        <v>0</v>
      </c>
      <c r="G301" s="103">
        <v>0</v>
      </c>
      <c r="H301" s="103">
        <v>0</v>
      </c>
      <c r="I301" s="103">
        <v>220</v>
      </c>
      <c r="J301" s="103">
        <v>220</v>
      </c>
      <c r="K301" s="103">
        <v>220</v>
      </c>
      <c r="L301" s="103">
        <v>220</v>
      </c>
    </row>
    <row r="302" spans="1:12" ht="12.75" customHeight="1" outlineLevel="2" collapsed="1">
      <c r="A302" s="23" t="s">
        <v>180</v>
      </c>
      <c r="B302" s="24"/>
      <c r="C302" s="23" t="s">
        <v>176</v>
      </c>
      <c r="D302" s="24"/>
      <c r="E302" s="102" t="s">
        <v>201</v>
      </c>
      <c r="F302" s="103">
        <f aca="true" t="shared" si="269" ref="F302:G302">SUM(F303:F304)</f>
        <v>291</v>
      </c>
      <c r="G302" s="103">
        <f t="shared" si="269"/>
        <v>339</v>
      </c>
      <c r="H302" s="103">
        <f aca="true" t="shared" si="270" ref="H302">SUM(H303:H304)</f>
        <v>3200</v>
      </c>
      <c r="I302" s="103">
        <f aca="true" t="shared" si="271" ref="I302">SUM(I303:I304)</f>
        <v>300</v>
      </c>
      <c r="J302" s="103">
        <f aca="true" t="shared" si="272" ref="J302">SUM(J303:J304)</f>
        <v>3300</v>
      </c>
      <c r="K302" s="103">
        <f aca="true" t="shared" si="273" ref="K302:L302">SUM(K303:K304)</f>
        <v>3300</v>
      </c>
      <c r="L302" s="103">
        <f t="shared" si="273"/>
        <v>3300</v>
      </c>
    </row>
    <row r="303" spans="1:12" ht="12.75" customHeight="1" hidden="1" outlineLevel="3">
      <c r="A303" s="23" t="s">
        <v>180</v>
      </c>
      <c r="B303" s="24"/>
      <c r="C303" s="23"/>
      <c r="D303" s="24">
        <v>635004</v>
      </c>
      <c r="E303" s="102" t="s">
        <v>321</v>
      </c>
      <c r="F303" s="103">
        <v>291</v>
      </c>
      <c r="G303" s="103">
        <v>80</v>
      </c>
      <c r="H303" s="103">
        <v>200</v>
      </c>
      <c r="I303" s="103">
        <v>300</v>
      </c>
      <c r="J303" s="103">
        <v>300</v>
      </c>
      <c r="K303" s="103">
        <v>300</v>
      </c>
      <c r="L303" s="103">
        <v>300</v>
      </c>
    </row>
    <row r="304" spans="1:12" ht="12.75" customHeight="1" hidden="1" outlineLevel="3">
      <c r="A304" s="23" t="s">
        <v>180</v>
      </c>
      <c r="B304" s="24"/>
      <c r="C304" s="23"/>
      <c r="D304" s="24">
        <v>635006</v>
      </c>
      <c r="E304" s="102" t="s">
        <v>352</v>
      </c>
      <c r="F304" s="103">
        <v>0</v>
      </c>
      <c r="G304" s="103">
        <v>259</v>
      </c>
      <c r="H304" s="103">
        <v>3000</v>
      </c>
      <c r="I304" s="103">
        <v>0</v>
      </c>
      <c r="J304" s="103">
        <v>3000</v>
      </c>
      <c r="K304" s="103">
        <v>3000</v>
      </c>
      <c r="L304" s="103">
        <v>3000</v>
      </c>
    </row>
    <row r="305" spans="1:12" ht="12.75" outlineLevel="2" collapsed="1">
      <c r="A305" s="23" t="s">
        <v>182</v>
      </c>
      <c r="B305" s="24"/>
      <c r="C305" s="23" t="s">
        <v>202</v>
      </c>
      <c r="D305" s="24"/>
      <c r="E305" s="102" t="s">
        <v>203</v>
      </c>
      <c r="F305" s="103">
        <f>SUM(F306:F307)</f>
        <v>744.88</v>
      </c>
      <c r="G305" s="103">
        <f aca="true" t="shared" si="274" ref="G305:L305">SUM(G306:G307)</f>
        <v>469.72</v>
      </c>
      <c r="H305" s="103">
        <f t="shared" si="274"/>
        <v>1000</v>
      </c>
      <c r="I305" s="103">
        <f t="shared" si="274"/>
        <v>13900</v>
      </c>
      <c r="J305" s="103">
        <f t="shared" si="274"/>
        <v>44700</v>
      </c>
      <c r="K305" s="103">
        <f t="shared" si="274"/>
        <v>44700</v>
      </c>
      <c r="L305" s="103">
        <f t="shared" si="274"/>
        <v>44700</v>
      </c>
    </row>
    <row r="306" spans="1:12" ht="12.75" hidden="1" outlineLevel="3">
      <c r="A306" s="23" t="s">
        <v>182</v>
      </c>
      <c r="B306" s="24"/>
      <c r="C306" s="23"/>
      <c r="D306" s="24">
        <v>636001</v>
      </c>
      <c r="E306" s="102" t="s">
        <v>564</v>
      </c>
      <c r="F306" s="103">
        <v>0</v>
      </c>
      <c r="G306" s="103">
        <v>0</v>
      </c>
      <c r="H306" s="103">
        <v>0</v>
      </c>
      <c r="I306" s="103">
        <v>12900</v>
      </c>
      <c r="J306" s="103">
        <v>43200</v>
      </c>
      <c r="K306" s="103">
        <v>43200</v>
      </c>
      <c r="L306" s="103">
        <v>43200</v>
      </c>
    </row>
    <row r="307" spans="1:12" ht="12.75" hidden="1" outlineLevel="3">
      <c r="A307" s="23" t="s">
        <v>182</v>
      </c>
      <c r="B307" s="24"/>
      <c r="C307" s="23"/>
      <c r="D307" s="24">
        <v>636002</v>
      </c>
      <c r="E307" s="102" t="s">
        <v>177</v>
      </c>
      <c r="F307" s="103">
        <v>744.88</v>
      </c>
      <c r="G307" s="103">
        <v>469.72</v>
      </c>
      <c r="H307" s="103">
        <v>1000</v>
      </c>
      <c r="I307" s="103">
        <v>1000</v>
      </c>
      <c r="J307" s="103">
        <v>1500</v>
      </c>
      <c r="K307" s="103">
        <v>1500</v>
      </c>
      <c r="L307" s="103">
        <v>1500</v>
      </c>
    </row>
    <row r="308" spans="1:12" ht="12.75" customHeight="1" outlineLevel="2" collapsed="1">
      <c r="A308" s="23" t="s">
        <v>180</v>
      </c>
      <c r="B308" s="24"/>
      <c r="C308" s="23" t="s">
        <v>168</v>
      </c>
      <c r="D308" s="24"/>
      <c r="E308" s="102" t="s">
        <v>206</v>
      </c>
      <c r="F308" s="103">
        <f aca="true" t="shared" si="275" ref="F308:H308">SUM(F309:F316)</f>
        <v>5219.3099999999995</v>
      </c>
      <c r="G308" s="103">
        <f t="shared" si="275"/>
        <v>4869.24</v>
      </c>
      <c r="H308" s="103">
        <f t="shared" si="275"/>
        <v>7830</v>
      </c>
      <c r="I308" s="103">
        <f aca="true" t="shared" si="276" ref="I308">SUM(I309:I316)</f>
        <v>7830</v>
      </c>
      <c r="J308" s="103">
        <f aca="true" t="shared" si="277" ref="J308">SUM(J309:J316)</f>
        <v>14130</v>
      </c>
      <c r="K308" s="103">
        <f aca="true" t="shared" si="278" ref="K308:L308">SUM(K309:K316)</f>
        <v>14130</v>
      </c>
      <c r="L308" s="103">
        <f t="shared" si="278"/>
        <v>14130</v>
      </c>
    </row>
    <row r="309" spans="1:12" ht="12.75" customHeight="1" hidden="1" outlineLevel="3">
      <c r="A309" s="23" t="s">
        <v>180</v>
      </c>
      <c r="B309" s="24"/>
      <c r="C309" s="23"/>
      <c r="D309" s="24">
        <v>637001</v>
      </c>
      <c r="E309" s="102" t="s">
        <v>207</v>
      </c>
      <c r="F309" s="103">
        <v>118</v>
      </c>
      <c r="G309" s="103">
        <v>238</v>
      </c>
      <c r="H309" s="103">
        <v>500</v>
      </c>
      <c r="I309" s="103">
        <v>500</v>
      </c>
      <c r="J309" s="103">
        <v>500</v>
      </c>
      <c r="K309" s="103">
        <v>500</v>
      </c>
      <c r="L309" s="103">
        <v>500</v>
      </c>
    </row>
    <row r="310" spans="1:12" ht="12.75" customHeight="1" hidden="1" outlineLevel="3">
      <c r="A310" s="23" t="s">
        <v>180</v>
      </c>
      <c r="B310" s="24"/>
      <c r="C310" s="23"/>
      <c r="D310" s="24">
        <v>637004</v>
      </c>
      <c r="E310" s="102" t="s">
        <v>208</v>
      </c>
      <c r="F310" s="103">
        <v>1793.46</v>
      </c>
      <c r="G310" s="103">
        <v>2080.4</v>
      </c>
      <c r="H310" s="103">
        <v>2200</v>
      </c>
      <c r="I310" s="103">
        <v>2200</v>
      </c>
      <c r="J310" s="103">
        <v>8000</v>
      </c>
      <c r="K310" s="103">
        <v>8000</v>
      </c>
      <c r="L310" s="103">
        <v>8000</v>
      </c>
    </row>
    <row r="311" spans="1:12" ht="12.75" customHeight="1" hidden="1" outlineLevel="3">
      <c r="A311" s="23" t="s">
        <v>180</v>
      </c>
      <c r="B311" s="102"/>
      <c r="C311" s="102"/>
      <c r="D311" s="24">
        <v>637006</v>
      </c>
      <c r="E311" s="37" t="s">
        <v>458</v>
      </c>
      <c r="F311" s="103">
        <v>0</v>
      </c>
      <c r="G311" s="103">
        <v>0</v>
      </c>
      <c r="H311" s="103">
        <v>1000</v>
      </c>
      <c r="I311" s="103">
        <v>1000</v>
      </c>
      <c r="J311" s="103">
        <v>1000</v>
      </c>
      <c r="K311" s="103">
        <v>1000</v>
      </c>
      <c r="L311" s="103">
        <v>1000</v>
      </c>
    </row>
    <row r="312" spans="1:12" ht="12.75" customHeight="1" hidden="1" outlineLevel="3">
      <c r="A312" s="23" t="s">
        <v>180</v>
      </c>
      <c r="B312" s="24"/>
      <c r="C312" s="23"/>
      <c r="D312" s="24">
        <v>637015</v>
      </c>
      <c r="E312" s="102" t="s">
        <v>251</v>
      </c>
      <c r="F312" s="103">
        <v>126.14</v>
      </c>
      <c r="G312" s="103">
        <v>126.14</v>
      </c>
      <c r="H312" s="103">
        <v>130</v>
      </c>
      <c r="I312" s="103">
        <v>130</v>
      </c>
      <c r="J312" s="103">
        <v>130</v>
      </c>
      <c r="K312" s="103">
        <v>130</v>
      </c>
      <c r="L312" s="103">
        <v>130</v>
      </c>
    </row>
    <row r="313" spans="1:12" ht="12.75" customHeight="1" hidden="1" outlineLevel="3">
      <c r="A313" s="23" t="s">
        <v>180</v>
      </c>
      <c r="B313" s="24"/>
      <c r="C313" s="23"/>
      <c r="D313" s="24">
        <v>637016</v>
      </c>
      <c r="E313" s="102" t="s">
        <v>53</v>
      </c>
      <c r="F313" s="103">
        <v>2370.14</v>
      </c>
      <c r="G313" s="103">
        <v>2424.7</v>
      </c>
      <c r="H313" s="103">
        <v>3000</v>
      </c>
      <c r="I313" s="103">
        <v>3000</v>
      </c>
      <c r="J313" s="103">
        <v>3500</v>
      </c>
      <c r="K313" s="103">
        <v>3500</v>
      </c>
      <c r="L313" s="103">
        <v>3500</v>
      </c>
    </row>
    <row r="314" spans="1:12" ht="12.75" customHeight="1" hidden="1" outlineLevel="3">
      <c r="A314" s="23" t="s">
        <v>180</v>
      </c>
      <c r="B314" s="24"/>
      <c r="C314" s="23"/>
      <c r="D314" s="24">
        <v>637027</v>
      </c>
      <c r="E314" s="102" t="s">
        <v>215</v>
      </c>
      <c r="F314" s="103">
        <v>0</v>
      </c>
      <c r="G314" s="103">
        <v>0</v>
      </c>
      <c r="H314" s="103">
        <v>500</v>
      </c>
      <c r="I314" s="103">
        <v>500</v>
      </c>
      <c r="J314" s="103">
        <v>500</v>
      </c>
      <c r="K314" s="103">
        <v>500</v>
      </c>
      <c r="L314" s="103">
        <v>500</v>
      </c>
    </row>
    <row r="315" spans="1:12" ht="12.75" customHeight="1" hidden="1" outlineLevel="3">
      <c r="A315" s="23" t="s">
        <v>180</v>
      </c>
      <c r="B315" s="24"/>
      <c r="C315" s="23"/>
      <c r="D315" s="24">
        <v>637037</v>
      </c>
      <c r="E315" s="102" t="s">
        <v>515</v>
      </c>
      <c r="F315" s="103">
        <v>662.95</v>
      </c>
      <c r="G315" s="103">
        <v>0</v>
      </c>
      <c r="H315" s="103">
        <v>0</v>
      </c>
      <c r="I315" s="103">
        <v>0</v>
      </c>
      <c r="J315" s="103">
        <v>0</v>
      </c>
      <c r="K315" s="103">
        <v>0</v>
      </c>
      <c r="L315" s="103">
        <v>0</v>
      </c>
    </row>
    <row r="316" spans="1:12" ht="12.75" customHeight="1" hidden="1" outlineLevel="3">
      <c r="A316" s="23" t="s">
        <v>180</v>
      </c>
      <c r="B316" s="24"/>
      <c r="C316" s="23"/>
      <c r="D316" s="24">
        <v>637040</v>
      </c>
      <c r="E316" s="102" t="s">
        <v>401</v>
      </c>
      <c r="F316" s="103">
        <v>148.62</v>
      </c>
      <c r="G316" s="103">
        <v>0</v>
      </c>
      <c r="H316" s="103">
        <v>500</v>
      </c>
      <c r="I316" s="103">
        <v>500</v>
      </c>
      <c r="J316" s="103">
        <v>500</v>
      </c>
      <c r="K316" s="103">
        <v>500</v>
      </c>
      <c r="L316" s="103">
        <v>500</v>
      </c>
    </row>
    <row r="317" spans="1:12" ht="12.75" customHeight="1" outlineLevel="1">
      <c r="A317" s="23" t="s">
        <v>180</v>
      </c>
      <c r="B317" s="24">
        <v>640</v>
      </c>
      <c r="C317" s="23"/>
      <c r="D317" s="24"/>
      <c r="E317" s="22" t="s">
        <v>277</v>
      </c>
      <c r="F317" s="103">
        <f aca="true" t="shared" si="279" ref="F317:L318">F318</f>
        <v>34000.04</v>
      </c>
      <c r="G317" s="103">
        <f t="shared" si="279"/>
        <v>37980.4</v>
      </c>
      <c r="H317" s="103">
        <f t="shared" si="279"/>
        <v>42235</v>
      </c>
      <c r="I317" s="103">
        <f t="shared" si="279"/>
        <v>42235</v>
      </c>
      <c r="J317" s="103">
        <f t="shared" si="279"/>
        <v>140000</v>
      </c>
      <c r="K317" s="103">
        <f t="shared" si="279"/>
        <v>140000</v>
      </c>
      <c r="L317" s="103">
        <f t="shared" si="279"/>
        <v>140000</v>
      </c>
    </row>
    <row r="318" spans="1:12" ht="12.75" customHeight="1" outlineLevel="2">
      <c r="A318" s="23" t="s">
        <v>180</v>
      </c>
      <c r="B318" s="24"/>
      <c r="C318" s="23" t="s">
        <v>184</v>
      </c>
      <c r="D318" s="24"/>
      <c r="E318" s="102" t="s">
        <v>302</v>
      </c>
      <c r="F318" s="103">
        <f t="shared" si="279"/>
        <v>34000.04</v>
      </c>
      <c r="G318" s="103">
        <f t="shared" si="279"/>
        <v>37980.4</v>
      </c>
      <c r="H318" s="103">
        <f t="shared" si="279"/>
        <v>42235</v>
      </c>
      <c r="I318" s="103">
        <f t="shared" si="279"/>
        <v>42235</v>
      </c>
      <c r="J318" s="103">
        <f t="shared" si="279"/>
        <v>140000</v>
      </c>
      <c r="K318" s="103">
        <f t="shared" si="279"/>
        <v>140000</v>
      </c>
      <c r="L318" s="103">
        <f t="shared" si="279"/>
        <v>140000</v>
      </c>
    </row>
    <row r="319" spans="1:12" ht="12.75" customHeight="1" hidden="1" outlineLevel="3">
      <c r="A319" s="23" t="s">
        <v>180</v>
      </c>
      <c r="B319" s="24"/>
      <c r="C319" s="23"/>
      <c r="D319" s="24">
        <v>642005</v>
      </c>
      <c r="E319" s="102" t="s">
        <v>322</v>
      </c>
      <c r="F319" s="103">
        <v>34000.04</v>
      </c>
      <c r="G319" s="103">
        <v>37980.4</v>
      </c>
      <c r="H319" s="103">
        <v>42235</v>
      </c>
      <c r="I319" s="103">
        <v>42235</v>
      </c>
      <c r="J319" s="103">
        <v>140000</v>
      </c>
      <c r="K319" s="103">
        <v>140000</v>
      </c>
      <c r="L319" s="103">
        <v>140000</v>
      </c>
    </row>
    <row r="320" spans="1:12" ht="15.75">
      <c r="A320" s="169" t="s">
        <v>72</v>
      </c>
      <c r="B320" s="169"/>
      <c r="C320" s="169"/>
      <c r="D320" s="99" t="s">
        <v>42</v>
      </c>
      <c r="E320" s="99"/>
      <c r="F320" s="101">
        <f aca="true" t="shared" si="280" ref="F320:L320">F321</f>
        <v>0</v>
      </c>
      <c r="G320" s="101">
        <f t="shared" si="280"/>
        <v>7369</v>
      </c>
      <c r="H320" s="101">
        <f t="shared" si="280"/>
        <v>0</v>
      </c>
      <c r="I320" s="101">
        <f t="shared" si="280"/>
        <v>0</v>
      </c>
      <c r="J320" s="101">
        <f t="shared" si="280"/>
        <v>0</v>
      </c>
      <c r="K320" s="101">
        <f t="shared" si="280"/>
        <v>0</v>
      </c>
      <c r="L320" s="101">
        <f t="shared" si="280"/>
        <v>0</v>
      </c>
    </row>
    <row r="321" spans="1:12" ht="12.75" outlineLevel="1">
      <c r="A321" s="23" t="s">
        <v>181</v>
      </c>
      <c r="B321" s="24">
        <v>630</v>
      </c>
      <c r="C321" s="23"/>
      <c r="D321" s="24"/>
      <c r="E321" s="102" t="s">
        <v>210</v>
      </c>
      <c r="F321" s="103">
        <f aca="true" t="shared" si="281" ref="F321:L321">F322</f>
        <v>0</v>
      </c>
      <c r="G321" s="103">
        <f t="shared" si="281"/>
        <v>7369</v>
      </c>
      <c r="H321" s="103">
        <f t="shared" si="281"/>
        <v>0</v>
      </c>
      <c r="I321" s="103">
        <f t="shared" si="281"/>
        <v>0</v>
      </c>
      <c r="J321" s="103">
        <f t="shared" si="281"/>
        <v>0</v>
      </c>
      <c r="K321" s="103">
        <f t="shared" si="281"/>
        <v>0</v>
      </c>
      <c r="L321" s="103">
        <f t="shared" si="281"/>
        <v>0</v>
      </c>
    </row>
    <row r="322" spans="1:12" ht="12.75" outlineLevel="2">
      <c r="A322" s="23" t="s">
        <v>181</v>
      </c>
      <c r="B322" s="24"/>
      <c r="C322" s="23" t="s">
        <v>168</v>
      </c>
      <c r="D322" s="24"/>
      <c r="E322" s="102" t="s">
        <v>206</v>
      </c>
      <c r="F322" s="103">
        <f aca="true" t="shared" si="282" ref="F322:L322">SUM(F323:F323)</f>
        <v>0</v>
      </c>
      <c r="G322" s="103">
        <f t="shared" si="282"/>
        <v>7369</v>
      </c>
      <c r="H322" s="103">
        <f t="shared" si="282"/>
        <v>0</v>
      </c>
      <c r="I322" s="103">
        <f t="shared" si="282"/>
        <v>0</v>
      </c>
      <c r="J322" s="103">
        <f t="shared" si="282"/>
        <v>0</v>
      </c>
      <c r="K322" s="103">
        <f t="shared" si="282"/>
        <v>0</v>
      </c>
      <c r="L322" s="103">
        <f t="shared" si="282"/>
        <v>0</v>
      </c>
    </row>
    <row r="323" spans="1:12" ht="12.75" hidden="1" outlineLevel="3">
      <c r="A323" s="23" t="s">
        <v>181</v>
      </c>
      <c r="B323" s="24"/>
      <c r="C323" s="23"/>
      <c r="D323" s="24">
        <v>637030</v>
      </c>
      <c r="E323" s="102" t="s">
        <v>54</v>
      </c>
      <c r="F323" s="103">
        <v>0</v>
      </c>
      <c r="G323" s="103">
        <v>7369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</row>
    <row r="324" spans="1:12" ht="15.75">
      <c r="A324" s="169" t="s">
        <v>73</v>
      </c>
      <c r="B324" s="169"/>
      <c r="C324" s="169"/>
      <c r="D324" s="99" t="s">
        <v>405</v>
      </c>
      <c r="E324" s="99"/>
      <c r="F324" s="101">
        <f aca="true" t="shared" si="283" ref="F324:H324">F325+F329+F339+F373</f>
        <v>311927.7899999999</v>
      </c>
      <c r="G324" s="101">
        <f t="shared" si="283"/>
        <v>247588.43000000002</v>
      </c>
      <c r="H324" s="101">
        <f t="shared" si="283"/>
        <v>306765</v>
      </c>
      <c r="I324" s="101">
        <f aca="true" t="shared" si="284" ref="I324">I325+I329+I339+I373</f>
        <v>318365</v>
      </c>
      <c r="J324" s="101">
        <f aca="true" t="shared" si="285" ref="J324:K324">J325+J329+J339+J373</f>
        <v>312460</v>
      </c>
      <c r="K324" s="101">
        <f t="shared" si="285"/>
        <v>305960</v>
      </c>
      <c r="L324" s="101">
        <f aca="true" t="shared" si="286" ref="L324">L325+L329+L339+L373</f>
        <v>305960</v>
      </c>
    </row>
    <row r="325" spans="1:12" ht="12.75" outlineLevel="1">
      <c r="A325" s="23" t="s">
        <v>182</v>
      </c>
      <c r="B325" s="24">
        <v>610</v>
      </c>
      <c r="C325" s="23"/>
      <c r="D325" s="24"/>
      <c r="E325" s="102" t="s">
        <v>276</v>
      </c>
      <c r="F325" s="103">
        <f aca="true" t="shared" si="287" ref="F325:H325">F326+F327</f>
        <v>66419.56</v>
      </c>
      <c r="G325" s="103">
        <f t="shared" si="287"/>
        <v>57462.11</v>
      </c>
      <c r="H325" s="103">
        <f t="shared" si="287"/>
        <v>60000</v>
      </c>
      <c r="I325" s="103">
        <f aca="true" t="shared" si="288" ref="I325">I326+I327</f>
        <v>60000</v>
      </c>
      <c r="J325" s="103">
        <f aca="true" t="shared" si="289" ref="J325">J326+J327</f>
        <v>65000</v>
      </c>
      <c r="K325" s="103">
        <f aca="true" t="shared" si="290" ref="K325:L325">K326+K327</f>
        <v>65000</v>
      </c>
      <c r="L325" s="103">
        <f t="shared" si="290"/>
        <v>65000</v>
      </c>
    </row>
    <row r="326" spans="1:12" ht="12.75" outlineLevel="2">
      <c r="A326" s="23" t="s">
        <v>182</v>
      </c>
      <c r="B326" s="24"/>
      <c r="C326" s="24">
        <v>611</v>
      </c>
      <c r="D326" s="24"/>
      <c r="E326" s="102" t="s">
        <v>0</v>
      </c>
      <c r="F326" s="103">
        <v>66040.83</v>
      </c>
      <c r="G326" s="103">
        <v>57462.11</v>
      </c>
      <c r="H326" s="103">
        <v>60000</v>
      </c>
      <c r="I326" s="103">
        <v>60000</v>
      </c>
      <c r="J326" s="103">
        <v>65000</v>
      </c>
      <c r="K326" s="103">
        <v>65000</v>
      </c>
      <c r="L326" s="103">
        <v>65000</v>
      </c>
    </row>
    <row r="327" spans="1:12" s="3" customFormat="1" ht="12.75" customHeight="1" outlineLevel="2" collapsed="1">
      <c r="A327" s="23" t="s">
        <v>182</v>
      </c>
      <c r="B327" s="29"/>
      <c r="C327" s="28" t="s">
        <v>456</v>
      </c>
      <c r="D327" s="29"/>
      <c r="E327" s="37" t="s">
        <v>457</v>
      </c>
      <c r="F327" s="117">
        <f>F328</f>
        <v>378.73</v>
      </c>
      <c r="G327" s="117">
        <f aca="true" t="shared" si="291" ref="G327:L327">G328</f>
        <v>0</v>
      </c>
      <c r="H327" s="117">
        <f t="shared" si="291"/>
        <v>0</v>
      </c>
      <c r="I327" s="117">
        <f t="shared" si="291"/>
        <v>0</v>
      </c>
      <c r="J327" s="117">
        <f t="shared" si="291"/>
        <v>0</v>
      </c>
      <c r="K327" s="117">
        <f t="shared" si="291"/>
        <v>0</v>
      </c>
      <c r="L327" s="117">
        <f t="shared" si="291"/>
        <v>0</v>
      </c>
    </row>
    <row r="328" spans="1:12" s="3" customFormat="1" ht="12.75" customHeight="1" hidden="1" outlineLevel="3">
      <c r="A328" s="23" t="s">
        <v>182</v>
      </c>
      <c r="B328" s="29"/>
      <c r="C328" s="28"/>
      <c r="D328" s="29">
        <v>612002</v>
      </c>
      <c r="E328" s="37" t="s">
        <v>458</v>
      </c>
      <c r="F328" s="117">
        <v>378.73</v>
      </c>
      <c r="G328" s="156">
        <v>0</v>
      </c>
      <c r="H328" s="156">
        <v>0</v>
      </c>
      <c r="I328" s="156">
        <v>0</v>
      </c>
      <c r="J328" s="156">
        <v>0</v>
      </c>
      <c r="K328" s="156">
        <v>0</v>
      </c>
      <c r="L328" s="156">
        <v>0</v>
      </c>
    </row>
    <row r="329" spans="1:12" ht="12.75" outlineLevel="1">
      <c r="A329" s="23" t="s">
        <v>182</v>
      </c>
      <c r="B329" s="24">
        <v>620</v>
      </c>
      <c r="C329" s="24"/>
      <c r="D329" s="24"/>
      <c r="E329" s="102" t="s">
        <v>185</v>
      </c>
      <c r="F329" s="103">
        <f>SUM(F330:F332)</f>
        <v>22667.96</v>
      </c>
      <c r="G329" s="103">
        <f aca="true" t="shared" si="292" ref="G329:H329">SUM(G330:G332)</f>
        <v>18478.21</v>
      </c>
      <c r="H329" s="103">
        <f t="shared" si="292"/>
        <v>20970</v>
      </c>
      <c r="I329" s="103">
        <f aca="true" t="shared" si="293" ref="I329">SUM(I330:I332)</f>
        <v>20970</v>
      </c>
      <c r="J329" s="103">
        <f aca="true" t="shared" si="294" ref="J329">SUM(J330:J332)</f>
        <v>22820</v>
      </c>
      <c r="K329" s="103">
        <f aca="true" t="shared" si="295" ref="K329:L329">SUM(K330:K332)</f>
        <v>22820</v>
      </c>
      <c r="L329" s="103">
        <f t="shared" si="295"/>
        <v>22820</v>
      </c>
    </row>
    <row r="330" spans="1:12" ht="12.75" outlineLevel="2">
      <c r="A330" s="23" t="s">
        <v>182</v>
      </c>
      <c r="B330" s="24"/>
      <c r="C330" s="23" t="s">
        <v>169</v>
      </c>
      <c r="D330" s="24"/>
      <c r="E330" s="102" t="s">
        <v>186</v>
      </c>
      <c r="F330" s="103">
        <v>2933.08</v>
      </c>
      <c r="G330" s="103">
        <v>2880.95</v>
      </c>
      <c r="H330" s="103">
        <v>3200</v>
      </c>
      <c r="I330" s="103">
        <v>3200</v>
      </c>
      <c r="J330" s="103">
        <v>3400</v>
      </c>
      <c r="K330" s="103">
        <v>3400</v>
      </c>
      <c r="L330" s="103">
        <v>3400</v>
      </c>
    </row>
    <row r="331" spans="1:12" ht="12.75" outlineLevel="2">
      <c r="A331" s="23" t="s">
        <v>182</v>
      </c>
      <c r="B331" s="24"/>
      <c r="C331" s="23" t="s">
        <v>170</v>
      </c>
      <c r="D331" s="24"/>
      <c r="E331" s="102" t="s">
        <v>187</v>
      </c>
      <c r="F331" s="103">
        <v>3318.44</v>
      </c>
      <c r="G331" s="103">
        <v>2592.97</v>
      </c>
      <c r="H331" s="103">
        <v>2800</v>
      </c>
      <c r="I331" s="103">
        <v>2800</v>
      </c>
      <c r="J331" s="103">
        <v>3200</v>
      </c>
      <c r="K331" s="103">
        <v>3200</v>
      </c>
      <c r="L331" s="103">
        <v>3200</v>
      </c>
    </row>
    <row r="332" spans="1:12" ht="12.75" outlineLevel="2">
      <c r="A332" s="23" t="s">
        <v>182</v>
      </c>
      <c r="B332" s="24"/>
      <c r="C332" s="23" t="s">
        <v>171</v>
      </c>
      <c r="D332" s="24"/>
      <c r="E332" s="102" t="s">
        <v>188</v>
      </c>
      <c r="F332" s="103">
        <f aca="true" t="shared" si="296" ref="F332">SUM(F333:F338)</f>
        <v>16416.44</v>
      </c>
      <c r="G332" s="103">
        <f aca="true" t="shared" si="297" ref="G332:J332">SUM(G333:G338)</f>
        <v>13004.29</v>
      </c>
      <c r="H332" s="103">
        <f t="shared" si="297"/>
        <v>14970</v>
      </c>
      <c r="I332" s="103">
        <f aca="true" t="shared" si="298" ref="I332">SUM(I333:I338)</f>
        <v>14970</v>
      </c>
      <c r="J332" s="103">
        <f t="shared" si="297"/>
        <v>16220</v>
      </c>
      <c r="K332" s="103">
        <f aca="true" t="shared" si="299" ref="K332:L332">SUM(K333:K338)</f>
        <v>16220</v>
      </c>
      <c r="L332" s="103">
        <f t="shared" si="299"/>
        <v>16220</v>
      </c>
    </row>
    <row r="333" spans="1:12" ht="12.75" hidden="1" outlineLevel="3">
      <c r="A333" s="23" t="s">
        <v>182</v>
      </c>
      <c r="B333" s="24"/>
      <c r="C333" s="23"/>
      <c r="D333" s="24">
        <v>625001</v>
      </c>
      <c r="E333" s="102" t="s">
        <v>189</v>
      </c>
      <c r="F333" s="103">
        <v>920.8</v>
      </c>
      <c r="G333" s="103">
        <v>729.36</v>
      </c>
      <c r="H333" s="103">
        <v>840</v>
      </c>
      <c r="I333" s="103">
        <v>840</v>
      </c>
      <c r="J333" s="103">
        <v>910</v>
      </c>
      <c r="K333" s="103">
        <v>910</v>
      </c>
      <c r="L333" s="103">
        <v>910</v>
      </c>
    </row>
    <row r="334" spans="1:15" ht="12.75" hidden="1" outlineLevel="3">
      <c r="A334" s="23" t="s">
        <v>182</v>
      </c>
      <c r="B334" s="24"/>
      <c r="C334" s="23"/>
      <c r="D334" s="24">
        <v>625002</v>
      </c>
      <c r="E334" s="102" t="s">
        <v>190</v>
      </c>
      <c r="F334" s="103">
        <v>9212.63</v>
      </c>
      <c r="G334" s="103">
        <v>7295.68</v>
      </c>
      <c r="H334" s="103">
        <v>8400</v>
      </c>
      <c r="I334" s="103">
        <v>8400</v>
      </c>
      <c r="J334" s="103">
        <v>9100</v>
      </c>
      <c r="K334" s="103">
        <v>9100</v>
      </c>
      <c r="L334" s="103">
        <v>9100</v>
      </c>
      <c r="O334" s="131"/>
    </row>
    <row r="335" spans="1:12" ht="12.75" hidden="1" outlineLevel="3">
      <c r="A335" s="23" t="s">
        <v>182</v>
      </c>
      <c r="B335" s="24"/>
      <c r="C335" s="23"/>
      <c r="D335" s="24">
        <v>625003</v>
      </c>
      <c r="E335" s="102" t="s">
        <v>191</v>
      </c>
      <c r="F335" s="103">
        <v>526.03</v>
      </c>
      <c r="G335" s="103">
        <v>420.09</v>
      </c>
      <c r="H335" s="103">
        <v>480</v>
      </c>
      <c r="I335" s="103">
        <v>480</v>
      </c>
      <c r="J335" s="103">
        <v>520</v>
      </c>
      <c r="K335" s="103">
        <v>520</v>
      </c>
      <c r="L335" s="103">
        <v>520</v>
      </c>
    </row>
    <row r="336" spans="1:12" ht="12.75" hidden="1" outlineLevel="3">
      <c r="A336" s="23" t="s">
        <v>182</v>
      </c>
      <c r="B336" s="24"/>
      <c r="C336" s="23"/>
      <c r="D336" s="24">
        <v>625004</v>
      </c>
      <c r="E336" s="102" t="s">
        <v>192</v>
      </c>
      <c r="F336" s="103">
        <v>1973.83</v>
      </c>
      <c r="G336" s="103">
        <v>1563.18</v>
      </c>
      <c r="H336" s="103">
        <v>1800</v>
      </c>
      <c r="I336" s="103">
        <v>1800</v>
      </c>
      <c r="J336" s="103">
        <v>1950</v>
      </c>
      <c r="K336" s="103">
        <v>1950</v>
      </c>
      <c r="L336" s="103">
        <v>1950</v>
      </c>
    </row>
    <row r="337" spans="1:12" ht="12.75" hidden="1" outlineLevel="3">
      <c r="A337" s="23" t="s">
        <v>182</v>
      </c>
      <c r="B337" s="24"/>
      <c r="C337" s="23"/>
      <c r="D337" s="24">
        <v>625005</v>
      </c>
      <c r="E337" s="102" t="s">
        <v>193</v>
      </c>
      <c r="F337" s="103">
        <v>657.74</v>
      </c>
      <c r="G337" s="103">
        <v>520.95</v>
      </c>
      <c r="H337" s="103">
        <v>600</v>
      </c>
      <c r="I337" s="103">
        <v>600</v>
      </c>
      <c r="J337" s="103">
        <v>650</v>
      </c>
      <c r="K337" s="103">
        <v>650</v>
      </c>
      <c r="L337" s="103">
        <v>650</v>
      </c>
    </row>
    <row r="338" spans="1:12" ht="12.75" hidden="1" outlineLevel="3">
      <c r="A338" s="23" t="s">
        <v>182</v>
      </c>
      <c r="B338" s="24"/>
      <c r="C338" s="23"/>
      <c r="D338" s="24">
        <v>625007</v>
      </c>
      <c r="E338" s="102" t="s">
        <v>194</v>
      </c>
      <c r="F338" s="103">
        <v>3125.41</v>
      </c>
      <c r="G338" s="103">
        <v>2475.03</v>
      </c>
      <c r="H338" s="103">
        <v>2850</v>
      </c>
      <c r="I338" s="103">
        <v>2850</v>
      </c>
      <c r="J338" s="103">
        <v>3090</v>
      </c>
      <c r="K338" s="103">
        <v>3090</v>
      </c>
      <c r="L338" s="103">
        <v>3090</v>
      </c>
    </row>
    <row r="339" spans="1:12" ht="12.75" outlineLevel="1">
      <c r="A339" s="23" t="s">
        <v>182</v>
      </c>
      <c r="B339" s="24">
        <v>630</v>
      </c>
      <c r="C339" s="23"/>
      <c r="D339" s="24"/>
      <c r="E339" s="102" t="s">
        <v>210</v>
      </c>
      <c r="F339" s="103">
        <f aca="true" t="shared" si="300" ref="F339:H339">F340+F342+F349+F356+F361+F364</f>
        <v>222690.26999999996</v>
      </c>
      <c r="G339" s="103">
        <f t="shared" si="300"/>
        <v>171422.51</v>
      </c>
      <c r="H339" s="103">
        <f t="shared" si="300"/>
        <v>225595</v>
      </c>
      <c r="I339" s="103">
        <f aca="true" t="shared" si="301" ref="I339">I340+I342+I349+I356+I361+I364</f>
        <v>236995</v>
      </c>
      <c r="J339" s="103">
        <f aca="true" t="shared" si="302" ref="J339">J340+J342+J349+J356+J361+J364</f>
        <v>223640</v>
      </c>
      <c r="K339" s="103">
        <f aca="true" t="shared" si="303" ref="K339:L339">K340+K342+K349+K356+K361+K364</f>
        <v>217140</v>
      </c>
      <c r="L339" s="103">
        <f t="shared" si="303"/>
        <v>217140</v>
      </c>
    </row>
    <row r="340" spans="1:12" ht="12.75" outlineLevel="2">
      <c r="A340" s="23" t="s">
        <v>182</v>
      </c>
      <c r="B340" s="24"/>
      <c r="C340" s="23" t="s">
        <v>211</v>
      </c>
      <c r="D340" s="24"/>
      <c r="E340" s="37" t="s">
        <v>1</v>
      </c>
      <c r="F340" s="103">
        <f aca="true" t="shared" si="304" ref="F340:L340">F341</f>
        <v>8.8</v>
      </c>
      <c r="G340" s="103">
        <f t="shared" si="304"/>
        <v>0</v>
      </c>
      <c r="H340" s="103">
        <f t="shared" si="304"/>
        <v>0</v>
      </c>
      <c r="I340" s="103">
        <f t="shared" si="304"/>
        <v>0</v>
      </c>
      <c r="J340" s="103">
        <f t="shared" si="304"/>
        <v>0</v>
      </c>
      <c r="K340" s="103">
        <f t="shared" si="304"/>
        <v>0</v>
      </c>
      <c r="L340" s="103">
        <f t="shared" si="304"/>
        <v>0</v>
      </c>
    </row>
    <row r="341" spans="1:14" ht="12.75" hidden="1" outlineLevel="3">
      <c r="A341" s="23" t="s">
        <v>182</v>
      </c>
      <c r="B341" s="24"/>
      <c r="C341" s="23"/>
      <c r="D341" s="24">
        <v>631001</v>
      </c>
      <c r="E341" s="37" t="s">
        <v>212</v>
      </c>
      <c r="F341" s="103">
        <v>8.8</v>
      </c>
      <c r="G341" s="103">
        <v>0</v>
      </c>
      <c r="H341" s="103">
        <v>0</v>
      </c>
      <c r="I341" s="103">
        <v>0</v>
      </c>
      <c r="J341" s="103">
        <v>0</v>
      </c>
      <c r="K341" s="103">
        <v>0</v>
      </c>
      <c r="L341" s="103">
        <v>0</v>
      </c>
      <c r="N341" s="77"/>
    </row>
    <row r="342" spans="1:12" ht="12.75" outlineLevel="2" collapsed="1">
      <c r="A342" s="23" t="s">
        <v>182</v>
      </c>
      <c r="B342" s="24"/>
      <c r="C342" s="23" t="s">
        <v>183</v>
      </c>
      <c r="D342" s="24"/>
      <c r="E342" s="102" t="s">
        <v>195</v>
      </c>
      <c r="F342" s="103">
        <f aca="true" t="shared" si="305" ref="F342:H342">SUM(F343:F348)</f>
        <v>7021.03</v>
      </c>
      <c r="G342" s="103">
        <f t="shared" si="305"/>
        <v>5737.91</v>
      </c>
      <c r="H342" s="103">
        <f t="shared" si="305"/>
        <v>5795</v>
      </c>
      <c r="I342" s="103">
        <f aca="true" t="shared" si="306" ref="I342">SUM(I343:I348)</f>
        <v>6195</v>
      </c>
      <c r="J342" s="103">
        <f aca="true" t="shared" si="307" ref="J342">SUM(J343:J348)</f>
        <v>6700</v>
      </c>
      <c r="K342" s="103">
        <f aca="true" t="shared" si="308" ref="K342:L342">SUM(K343:K348)</f>
        <v>6700</v>
      </c>
      <c r="L342" s="103">
        <f t="shared" si="308"/>
        <v>6700</v>
      </c>
    </row>
    <row r="343" spans="1:14" ht="12.75" hidden="1" outlineLevel="3">
      <c r="A343" s="23" t="s">
        <v>182</v>
      </c>
      <c r="B343" s="24"/>
      <c r="C343" s="23"/>
      <c r="D343" s="24">
        <v>632001</v>
      </c>
      <c r="E343" s="102" t="s">
        <v>262</v>
      </c>
      <c r="F343" s="103">
        <v>2299</v>
      </c>
      <c r="G343" s="103">
        <v>1622.5</v>
      </c>
      <c r="H343" s="103">
        <v>1500</v>
      </c>
      <c r="I343" s="103">
        <v>1500</v>
      </c>
      <c r="J343" s="103">
        <v>2000</v>
      </c>
      <c r="K343" s="103">
        <v>2000</v>
      </c>
      <c r="L343" s="103">
        <v>2000</v>
      </c>
      <c r="N343" s="77"/>
    </row>
    <row r="344" spans="1:12" ht="12.75" hidden="1" outlineLevel="3">
      <c r="A344" s="23" t="s">
        <v>182</v>
      </c>
      <c r="B344" s="24"/>
      <c r="C344" s="23"/>
      <c r="D344" s="24">
        <v>632001</v>
      </c>
      <c r="E344" s="102" t="s">
        <v>263</v>
      </c>
      <c r="F344" s="103">
        <v>1588.95</v>
      </c>
      <c r="G344" s="103">
        <v>1474</v>
      </c>
      <c r="H344" s="103">
        <v>1600</v>
      </c>
      <c r="I344" s="103">
        <v>2000</v>
      </c>
      <c r="J344" s="103">
        <v>2000</v>
      </c>
      <c r="K344" s="103">
        <v>2000</v>
      </c>
      <c r="L344" s="103">
        <v>2000</v>
      </c>
    </row>
    <row r="345" spans="1:12" ht="12.75" hidden="1" outlineLevel="3">
      <c r="A345" s="23" t="s">
        <v>182</v>
      </c>
      <c r="B345" s="24"/>
      <c r="C345" s="23"/>
      <c r="D345" s="24">
        <v>632002</v>
      </c>
      <c r="E345" s="102" t="s">
        <v>196</v>
      </c>
      <c r="F345" s="103">
        <v>2554.45</v>
      </c>
      <c r="G345" s="103">
        <v>2053.87</v>
      </c>
      <c r="H345" s="103">
        <v>2100</v>
      </c>
      <c r="I345" s="103">
        <v>2100</v>
      </c>
      <c r="J345" s="103">
        <v>2100</v>
      </c>
      <c r="K345" s="103">
        <v>2100</v>
      </c>
      <c r="L345" s="103">
        <v>2100</v>
      </c>
    </row>
    <row r="346" spans="1:12" ht="12.75" hidden="1" outlineLevel="3">
      <c r="A346" s="23" t="s">
        <v>182</v>
      </c>
      <c r="B346" s="24"/>
      <c r="C346" s="23"/>
      <c r="D346" s="24">
        <v>632003</v>
      </c>
      <c r="E346" s="102" t="s">
        <v>264</v>
      </c>
      <c r="F346" s="103">
        <v>25.5</v>
      </c>
      <c r="G346" s="103">
        <v>0</v>
      </c>
      <c r="H346" s="103">
        <v>50</v>
      </c>
      <c r="I346" s="103">
        <v>50</v>
      </c>
      <c r="J346" s="103">
        <v>50</v>
      </c>
      <c r="K346" s="103">
        <v>50</v>
      </c>
      <c r="L346" s="103">
        <v>50</v>
      </c>
    </row>
    <row r="347" spans="1:12" ht="12.75" hidden="1" outlineLevel="3">
      <c r="A347" s="23" t="s">
        <v>182</v>
      </c>
      <c r="B347" s="24"/>
      <c r="C347" s="23"/>
      <c r="D347" s="24">
        <v>632004</v>
      </c>
      <c r="E347" s="102" t="s">
        <v>296</v>
      </c>
      <c r="F347" s="103">
        <v>144</v>
      </c>
      <c r="G347" s="103">
        <v>132</v>
      </c>
      <c r="H347" s="103">
        <v>145</v>
      </c>
      <c r="I347" s="103">
        <v>145</v>
      </c>
      <c r="J347" s="103">
        <v>150</v>
      </c>
      <c r="K347" s="103">
        <v>150</v>
      </c>
      <c r="L347" s="103">
        <v>150</v>
      </c>
    </row>
    <row r="348" spans="1:12" ht="12.75" hidden="1" outlineLevel="3">
      <c r="A348" s="23" t="s">
        <v>182</v>
      </c>
      <c r="B348" s="24"/>
      <c r="C348" s="23"/>
      <c r="D348" s="24">
        <v>632005</v>
      </c>
      <c r="E348" s="102" t="s">
        <v>378</v>
      </c>
      <c r="F348" s="103">
        <v>409.13</v>
      </c>
      <c r="G348" s="103">
        <v>455.54</v>
      </c>
      <c r="H348" s="103">
        <v>400</v>
      </c>
      <c r="I348" s="103">
        <v>400</v>
      </c>
      <c r="J348" s="103">
        <v>400</v>
      </c>
      <c r="K348" s="103">
        <v>400</v>
      </c>
      <c r="L348" s="103">
        <v>400</v>
      </c>
    </row>
    <row r="349" spans="1:12" ht="12.75" outlineLevel="2" collapsed="1">
      <c r="A349" s="23" t="s">
        <v>182</v>
      </c>
      <c r="B349" s="24"/>
      <c r="C349" s="23" t="s">
        <v>174</v>
      </c>
      <c r="D349" s="24"/>
      <c r="E349" s="102" t="s">
        <v>197</v>
      </c>
      <c r="F349" s="103">
        <f aca="true" t="shared" si="309" ref="F349:H349">SUM(F350:F355)</f>
        <v>75261.86</v>
      </c>
      <c r="G349" s="103">
        <f t="shared" si="309"/>
        <v>84995.76</v>
      </c>
      <c r="H349" s="103">
        <f t="shared" si="309"/>
        <v>67000</v>
      </c>
      <c r="I349" s="103">
        <f aca="true" t="shared" si="310" ref="I349">SUM(I350:I355)</f>
        <v>67000</v>
      </c>
      <c r="J349" s="103">
        <f aca="true" t="shared" si="311" ref="J349">SUM(J350:J355)</f>
        <v>73600</v>
      </c>
      <c r="K349" s="103">
        <f aca="true" t="shared" si="312" ref="K349:L349">SUM(K350:K355)</f>
        <v>67100</v>
      </c>
      <c r="L349" s="103">
        <f t="shared" si="312"/>
        <v>67100</v>
      </c>
    </row>
    <row r="350" spans="1:12" ht="12.75" hidden="1" outlineLevel="3">
      <c r="A350" s="23" t="s">
        <v>182</v>
      </c>
      <c r="B350" s="24"/>
      <c r="C350" s="23"/>
      <c r="D350" s="24">
        <v>633001</v>
      </c>
      <c r="E350" s="102" t="s">
        <v>225</v>
      </c>
      <c r="F350" s="103">
        <v>0</v>
      </c>
      <c r="G350" s="103">
        <v>6612.9</v>
      </c>
      <c r="H350" s="103">
        <v>500</v>
      </c>
      <c r="I350" s="103">
        <v>500</v>
      </c>
      <c r="J350" s="103">
        <v>7000</v>
      </c>
      <c r="K350" s="103">
        <v>500</v>
      </c>
      <c r="L350" s="103">
        <v>500</v>
      </c>
    </row>
    <row r="351" spans="1:12" ht="12.75" hidden="1" outlineLevel="3">
      <c r="A351" s="23" t="s">
        <v>182</v>
      </c>
      <c r="B351" s="24"/>
      <c r="C351" s="23"/>
      <c r="D351" s="24">
        <v>633004</v>
      </c>
      <c r="E351" s="102" t="s">
        <v>218</v>
      </c>
      <c r="F351" s="103">
        <v>959.16</v>
      </c>
      <c r="G351" s="103">
        <v>16790.91</v>
      </c>
      <c r="H351" s="103">
        <v>1000</v>
      </c>
      <c r="I351" s="103">
        <v>1000</v>
      </c>
      <c r="J351" s="103">
        <v>1000</v>
      </c>
      <c r="K351" s="103">
        <v>1000</v>
      </c>
      <c r="L351" s="103">
        <v>1000</v>
      </c>
    </row>
    <row r="352" spans="1:12" ht="12.75" hidden="1" outlineLevel="3">
      <c r="A352" s="23" t="s">
        <v>182</v>
      </c>
      <c r="B352" s="24"/>
      <c r="C352" s="23"/>
      <c r="D352" s="24">
        <v>633006</v>
      </c>
      <c r="E352" s="102" t="s">
        <v>198</v>
      </c>
      <c r="F352" s="103">
        <v>3542.03</v>
      </c>
      <c r="G352" s="103">
        <v>9000.55</v>
      </c>
      <c r="H352" s="103">
        <v>5000</v>
      </c>
      <c r="I352" s="103">
        <v>5000</v>
      </c>
      <c r="J352" s="103">
        <v>5000</v>
      </c>
      <c r="K352" s="103">
        <v>5000</v>
      </c>
      <c r="L352" s="103">
        <v>5000</v>
      </c>
    </row>
    <row r="353" spans="1:12" ht="12.75" hidden="1" outlineLevel="3">
      <c r="A353" s="23" t="s">
        <v>182</v>
      </c>
      <c r="B353" s="24"/>
      <c r="C353" s="23"/>
      <c r="D353" s="24">
        <v>633010</v>
      </c>
      <c r="E353" s="102" t="s">
        <v>200</v>
      </c>
      <c r="F353" s="103">
        <v>1248.88</v>
      </c>
      <c r="G353" s="103">
        <v>1298.83</v>
      </c>
      <c r="H353" s="103">
        <v>1300</v>
      </c>
      <c r="I353" s="103">
        <v>1300</v>
      </c>
      <c r="J353" s="103">
        <v>1400</v>
      </c>
      <c r="K353" s="103">
        <v>1400</v>
      </c>
      <c r="L353" s="103">
        <v>1400</v>
      </c>
    </row>
    <row r="354" spans="1:12" ht="12.75" hidden="1" outlineLevel="3">
      <c r="A354" s="23" t="s">
        <v>182</v>
      </c>
      <c r="B354" s="24"/>
      <c r="C354" s="23"/>
      <c r="D354" s="24">
        <v>633011</v>
      </c>
      <c r="E354" s="102" t="s">
        <v>300</v>
      </c>
      <c r="F354" s="103">
        <v>55313.39</v>
      </c>
      <c r="G354" s="103">
        <v>43865.77</v>
      </c>
      <c r="H354" s="103">
        <v>45000</v>
      </c>
      <c r="I354" s="103">
        <v>45000</v>
      </c>
      <c r="J354" s="103">
        <v>45000</v>
      </c>
      <c r="K354" s="103">
        <v>45000</v>
      </c>
      <c r="L354" s="103">
        <v>45000</v>
      </c>
    </row>
    <row r="355" spans="1:12" ht="12.75" hidden="1" outlineLevel="3">
      <c r="A355" s="23" t="s">
        <v>481</v>
      </c>
      <c r="B355" s="24"/>
      <c r="C355" s="23"/>
      <c r="D355" s="24">
        <v>633011</v>
      </c>
      <c r="E355" s="102" t="s">
        <v>482</v>
      </c>
      <c r="F355" s="103">
        <v>14198.4</v>
      </c>
      <c r="G355" s="103">
        <v>7426.8</v>
      </c>
      <c r="H355" s="103">
        <v>14200</v>
      </c>
      <c r="I355" s="103">
        <v>14200</v>
      </c>
      <c r="J355" s="103">
        <v>14200</v>
      </c>
      <c r="K355" s="103">
        <v>14200</v>
      </c>
      <c r="L355" s="103">
        <v>14200</v>
      </c>
    </row>
    <row r="356" spans="1:12" ht="12.75" outlineLevel="2" collapsed="1">
      <c r="A356" s="23" t="s">
        <v>182</v>
      </c>
      <c r="B356" s="24"/>
      <c r="C356" s="23" t="s">
        <v>176</v>
      </c>
      <c r="D356" s="24"/>
      <c r="E356" s="102" t="s">
        <v>201</v>
      </c>
      <c r="F356" s="103">
        <f aca="true" t="shared" si="313" ref="F356:G356">SUM(F357:F360)</f>
        <v>1927.56</v>
      </c>
      <c r="G356" s="103">
        <f t="shared" si="313"/>
        <v>6448.78</v>
      </c>
      <c r="H356" s="103">
        <f aca="true" t="shared" si="314" ref="H356">SUM(H357:H360)</f>
        <v>6800</v>
      </c>
      <c r="I356" s="103">
        <f aca="true" t="shared" si="315" ref="I356">SUM(I357:I360)</f>
        <v>2800</v>
      </c>
      <c r="J356" s="103">
        <f aca="true" t="shared" si="316" ref="J356">SUM(J357:J360)</f>
        <v>6800</v>
      </c>
      <c r="K356" s="103">
        <f aca="true" t="shared" si="317" ref="K356:L356">SUM(K357:K360)</f>
        <v>6800</v>
      </c>
      <c r="L356" s="103">
        <f t="shared" si="317"/>
        <v>6800</v>
      </c>
    </row>
    <row r="357" spans="1:12" ht="12.75" hidden="1" outlineLevel="3">
      <c r="A357" s="23" t="s">
        <v>182</v>
      </c>
      <c r="B357" s="24"/>
      <c r="C357" s="23"/>
      <c r="D357" s="24">
        <v>635002</v>
      </c>
      <c r="E357" s="102" t="s">
        <v>312</v>
      </c>
      <c r="F357" s="103">
        <v>0</v>
      </c>
      <c r="G357" s="103">
        <v>0</v>
      </c>
      <c r="H357" s="103">
        <v>100</v>
      </c>
      <c r="I357" s="103">
        <v>100</v>
      </c>
      <c r="J357" s="103">
        <v>100</v>
      </c>
      <c r="K357" s="103">
        <v>100</v>
      </c>
      <c r="L357" s="103">
        <v>100</v>
      </c>
    </row>
    <row r="358" spans="1:12" ht="12.75" hidden="1" outlineLevel="3">
      <c r="A358" s="23" t="s">
        <v>182</v>
      </c>
      <c r="B358" s="24"/>
      <c r="C358" s="23"/>
      <c r="D358" s="24">
        <v>635004</v>
      </c>
      <c r="E358" s="102" t="s">
        <v>321</v>
      </c>
      <c r="F358" s="103">
        <v>1668.72</v>
      </c>
      <c r="G358" s="103">
        <v>149</v>
      </c>
      <c r="H358" s="103">
        <v>1500</v>
      </c>
      <c r="I358" s="103">
        <v>1500</v>
      </c>
      <c r="J358" s="103">
        <v>1500</v>
      </c>
      <c r="K358" s="103">
        <v>1500</v>
      </c>
      <c r="L358" s="103">
        <v>1500</v>
      </c>
    </row>
    <row r="359" spans="1:12" ht="12.75" hidden="1" outlineLevel="3">
      <c r="A359" s="23" t="s">
        <v>182</v>
      </c>
      <c r="B359" s="24"/>
      <c r="C359" s="23"/>
      <c r="D359" s="24">
        <v>635006</v>
      </c>
      <c r="E359" s="102" t="s">
        <v>213</v>
      </c>
      <c r="F359" s="103">
        <v>18.84</v>
      </c>
      <c r="G359" s="103">
        <v>6263.78</v>
      </c>
      <c r="H359" s="103">
        <v>5000</v>
      </c>
      <c r="I359" s="103">
        <v>1000</v>
      </c>
      <c r="J359" s="103">
        <v>5000</v>
      </c>
      <c r="K359" s="103">
        <v>5000</v>
      </c>
      <c r="L359" s="103">
        <v>5000</v>
      </c>
    </row>
    <row r="360" spans="1:12" ht="12.75" hidden="1" outlineLevel="3">
      <c r="A360" s="23" t="s">
        <v>182</v>
      </c>
      <c r="B360" s="24"/>
      <c r="C360" s="23"/>
      <c r="D360" s="24">
        <v>635009</v>
      </c>
      <c r="E360" s="102" t="s">
        <v>324</v>
      </c>
      <c r="F360" s="103">
        <v>240</v>
      </c>
      <c r="G360" s="103">
        <v>36</v>
      </c>
      <c r="H360" s="103">
        <v>200</v>
      </c>
      <c r="I360" s="103">
        <v>200</v>
      </c>
      <c r="J360" s="103">
        <v>200</v>
      </c>
      <c r="K360" s="103">
        <v>200</v>
      </c>
      <c r="L360" s="103">
        <v>200</v>
      </c>
    </row>
    <row r="361" spans="1:12" ht="12.75" outlineLevel="2" collapsed="1">
      <c r="A361" s="23" t="s">
        <v>182</v>
      </c>
      <c r="B361" s="24"/>
      <c r="C361" s="23" t="s">
        <v>202</v>
      </c>
      <c r="D361" s="24"/>
      <c r="E361" s="102" t="s">
        <v>203</v>
      </c>
      <c r="F361" s="103">
        <f aca="true" t="shared" si="318" ref="F361:G361">SUM(F362:F363)</f>
        <v>934.5899999999999</v>
      </c>
      <c r="G361" s="103">
        <f t="shared" si="318"/>
        <v>934.56</v>
      </c>
      <c r="H361" s="103">
        <f aca="true" t="shared" si="319" ref="H361">SUM(H362:H363)</f>
        <v>950</v>
      </c>
      <c r="I361" s="103">
        <f aca="true" t="shared" si="320" ref="I361">SUM(I362:I363)</f>
        <v>950</v>
      </c>
      <c r="J361" s="103">
        <f aca="true" t="shared" si="321" ref="J361">SUM(J362:J363)</f>
        <v>950</v>
      </c>
      <c r="K361" s="103">
        <f aca="true" t="shared" si="322" ref="K361:L361">SUM(K362:K363)</f>
        <v>950</v>
      </c>
      <c r="L361" s="103">
        <f t="shared" si="322"/>
        <v>950</v>
      </c>
    </row>
    <row r="362" spans="1:12" ht="12.75" hidden="1" outlineLevel="3">
      <c r="A362" s="23" t="s">
        <v>182</v>
      </c>
      <c r="B362" s="24"/>
      <c r="C362" s="23"/>
      <c r="D362" s="24">
        <v>636006</v>
      </c>
      <c r="E362" s="102" t="s">
        <v>204</v>
      </c>
      <c r="F362" s="103">
        <v>487.95</v>
      </c>
      <c r="G362" s="103">
        <v>487.92</v>
      </c>
      <c r="H362" s="103">
        <v>500</v>
      </c>
      <c r="I362" s="103">
        <v>500</v>
      </c>
      <c r="J362" s="103">
        <v>500</v>
      </c>
      <c r="K362" s="103">
        <v>500</v>
      </c>
      <c r="L362" s="103">
        <v>500</v>
      </c>
    </row>
    <row r="363" spans="1:12" ht="12.75" hidden="1" outlineLevel="3">
      <c r="A363" s="23" t="s">
        <v>182</v>
      </c>
      <c r="B363" s="24"/>
      <c r="C363" s="23"/>
      <c r="D363" s="24">
        <v>636007</v>
      </c>
      <c r="E363" s="102" t="s">
        <v>205</v>
      </c>
      <c r="F363" s="103">
        <v>446.64</v>
      </c>
      <c r="G363" s="103">
        <v>446.64</v>
      </c>
      <c r="H363" s="103">
        <v>450</v>
      </c>
      <c r="I363" s="103">
        <v>450</v>
      </c>
      <c r="J363" s="103">
        <v>450</v>
      </c>
      <c r="K363" s="103">
        <v>450</v>
      </c>
      <c r="L363" s="103">
        <v>450</v>
      </c>
    </row>
    <row r="364" spans="1:12" ht="12.75" outlineLevel="2" collapsed="1">
      <c r="A364" s="23" t="s">
        <v>182</v>
      </c>
      <c r="B364" s="24"/>
      <c r="C364" s="23" t="s">
        <v>168</v>
      </c>
      <c r="D364" s="24"/>
      <c r="E364" s="102" t="s">
        <v>206</v>
      </c>
      <c r="F364" s="103">
        <f aca="true" t="shared" si="323" ref="F364:H364">SUM(F365:F372)</f>
        <v>137536.42999999996</v>
      </c>
      <c r="G364" s="103">
        <f t="shared" si="323"/>
        <v>73305.5</v>
      </c>
      <c r="H364" s="103">
        <f t="shared" si="323"/>
        <v>145050</v>
      </c>
      <c r="I364" s="103">
        <f aca="true" t="shared" si="324" ref="I364">SUM(I365:I372)</f>
        <v>160050</v>
      </c>
      <c r="J364" s="103">
        <f aca="true" t="shared" si="325" ref="J364">SUM(J365:J372)</f>
        <v>135590</v>
      </c>
      <c r="K364" s="103">
        <f aca="true" t="shared" si="326" ref="K364:L364">SUM(K365:K372)</f>
        <v>135590</v>
      </c>
      <c r="L364" s="103">
        <f t="shared" si="326"/>
        <v>135590</v>
      </c>
    </row>
    <row r="365" spans="1:12" ht="12.75" hidden="1" outlineLevel="3">
      <c r="A365" s="23" t="s">
        <v>182</v>
      </c>
      <c r="B365" s="24"/>
      <c r="C365" s="23"/>
      <c r="D365" s="24">
        <v>637001</v>
      </c>
      <c r="E365" s="102" t="s">
        <v>207</v>
      </c>
      <c r="F365" s="103">
        <v>0</v>
      </c>
      <c r="G365" s="103">
        <v>817.2</v>
      </c>
      <c r="H365" s="103">
        <v>100</v>
      </c>
      <c r="I365" s="103">
        <v>600</v>
      </c>
      <c r="J365" s="103">
        <v>100</v>
      </c>
      <c r="K365" s="103">
        <v>100</v>
      </c>
      <c r="L365" s="103">
        <v>100</v>
      </c>
    </row>
    <row r="366" spans="1:12" ht="12.75" hidden="1" outlineLevel="3">
      <c r="A366" s="23" t="s">
        <v>182</v>
      </c>
      <c r="B366" s="24"/>
      <c r="C366" s="23"/>
      <c r="D366" s="24">
        <v>637004</v>
      </c>
      <c r="E366" s="102" t="s">
        <v>208</v>
      </c>
      <c r="F366" s="103">
        <v>3200.27</v>
      </c>
      <c r="G366" s="103">
        <v>4129.8</v>
      </c>
      <c r="H366" s="103">
        <v>3000</v>
      </c>
      <c r="I366" s="103">
        <v>3500</v>
      </c>
      <c r="J366" s="103">
        <v>3500</v>
      </c>
      <c r="K366" s="103">
        <v>3500</v>
      </c>
      <c r="L366" s="103">
        <v>3500</v>
      </c>
    </row>
    <row r="367" spans="1:12" ht="12.75" customHeight="1" hidden="1" outlineLevel="3">
      <c r="A367" s="23" t="s">
        <v>182</v>
      </c>
      <c r="B367" s="102"/>
      <c r="C367" s="102"/>
      <c r="D367" s="24">
        <v>637006</v>
      </c>
      <c r="E367" s="37" t="s">
        <v>458</v>
      </c>
      <c r="F367" s="103">
        <v>0</v>
      </c>
      <c r="G367" s="103">
        <v>0</v>
      </c>
      <c r="H367" s="103">
        <v>300</v>
      </c>
      <c r="I367" s="103">
        <v>300</v>
      </c>
      <c r="J367" s="103">
        <v>300</v>
      </c>
      <c r="K367" s="103">
        <v>300</v>
      </c>
      <c r="L367" s="103">
        <v>300</v>
      </c>
    </row>
    <row r="368" spans="1:12" ht="12.75" hidden="1" outlineLevel="3">
      <c r="A368" s="23" t="s">
        <v>182</v>
      </c>
      <c r="B368" s="24"/>
      <c r="C368" s="23"/>
      <c r="D368" s="24">
        <v>637014</v>
      </c>
      <c r="E368" s="102" t="s">
        <v>532</v>
      </c>
      <c r="F368" s="103">
        <v>133095.02</v>
      </c>
      <c r="G368" s="103">
        <f>36051.6+17148.1</f>
        <v>53199.7</v>
      </c>
      <c r="H368" s="103">
        <v>140000</v>
      </c>
      <c r="I368" s="103">
        <v>140000</v>
      </c>
      <c r="J368" s="103">
        <v>80000</v>
      </c>
      <c r="K368" s="103">
        <v>80000</v>
      </c>
      <c r="L368" s="103">
        <v>80000</v>
      </c>
    </row>
    <row r="369" spans="1:12" ht="12.75" hidden="1" outlineLevel="3">
      <c r="A369" s="23" t="s">
        <v>182</v>
      </c>
      <c r="B369" s="24"/>
      <c r="C369" s="23"/>
      <c r="D369" s="24">
        <v>637014</v>
      </c>
      <c r="E369" s="102" t="s">
        <v>531</v>
      </c>
      <c r="F369" s="103">
        <v>0</v>
      </c>
      <c r="G369" s="103">
        <v>1005.2</v>
      </c>
      <c r="H369" s="103">
        <v>0</v>
      </c>
      <c r="I369" s="103">
        <v>14000</v>
      </c>
      <c r="J369" s="103">
        <v>50000</v>
      </c>
      <c r="K369" s="103">
        <v>50000</v>
      </c>
      <c r="L369" s="103">
        <v>50000</v>
      </c>
    </row>
    <row r="370" spans="1:12" ht="12.75" hidden="1" outlineLevel="3">
      <c r="A370" s="23" t="s">
        <v>182</v>
      </c>
      <c r="B370" s="24"/>
      <c r="C370" s="23"/>
      <c r="D370" s="24">
        <v>637016</v>
      </c>
      <c r="E370" s="102" t="s">
        <v>53</v>
      </c>
      <c r="F370" s="103">
        <v>682.46</v>
      </c>
      <c r="G370" s="103">
        <v>594.8</v>
      </c>
      <c r="H370" s="103">
        <v>650</v>
      </c>
      <c r="I370" s="103">
        <v>650</v>
      </c>
      <c r="J370" s="103">
        <v>690</v>
      </c>
      <c r="K370" s="103">
        <v>690</v>
      </c>
      <c r="L370" s="103">
        <v>690</v>
      </c>
    </row>
    <row r="371" spans="1:12" ht="12.75" hidden="1" outlineLevel="3">
      <c r="A371" s="23" t="s">
        <v>182</v>
      </c>
      <c r="B371" s="24"/>
      <c r="C371" s="23"/>
      <c r="D371" s="24">
        <v>637027</v>
      </c>
      <c r="E371" s="102" t="s">
        <v>215</v>
      </c>
      <c r="F371" s="103">
        <v>558.68</v>
      </c>
      <c r="G371" s="103">
        <v>0</v>
      </c>
      <c r="H371" s="103">
        <v>1000</v>
      </c>
      <c r="I371" s="103">
        <v>1000</v>
      </c>
      <c r="J371" s="103">
        <v>1000</v>
      </c>
      <c r="K371" s="103">
        <v>1000</v>
      </c>
      <c r="L371" s="103">
        <v>1000</v>
      </c>
    </row>
    <row r="372" spans="1:12" ht="12.75" hidden="1" outlineLevel="3">
      <c r="A372" s="23" t="s">
        <v>182</v>
      </c>
      <c r="B372" s="24"/>
      <c r="C372" s="23"/>
      <c r="D372" s="24">
        <v>637037</v>
      </c>
      <c r="E372" s="102" t="s">
        <v>538</v>
      </c>
      <c r="F372" s="103">
        <v>0</v>
      </c>
      <c r="G372" s="103">
        <v>13558.8</v>
      </c>
      <c r="H372" s="103">
        <v>0</v>
      </c>
      <c r="I372" s="103">
        <v>0</v>
      </c>
      <c r="J372" s="103">
        <v>0</v>
      </c>
      <c r="K372" s="103">
        <v>0</v>
      </c>
      <c r="L372" s="103">
        <v>0</v>
      </c>
    </row>
    <row r="373" spans="1:12" ht="12.75" customHeight="1" outlineLevel="1">
      <c r="A373" s="23" t="s">
        <v>481</v>
      </c>
      <c r="B373" s="29">
        <v>640</v>
      </c>
      <c r="C373" s="28"/>
      <c r="D373" s="29"/>
      <c r="E373" s="22" t="s">
        <v>277</v>
      </c>
      <c r="F373" s="117">
        <f aca="true" t="shared" si="327" ref="F373:L374">F374</f>
        <v>150</v>
      </c>
      <c r="G373" s="117">
        <f t="shared" si="327"/>
        <v>225.6</v>
      </c>
      <c r="H373" s="117">
        <f t="shared" si="327"/>
        <v>200</v>
      </c>
      <c r="I373" s="117">
        <f t="shared" si="327"/>
        <v>400</v>
      </c>
      <c r="J373" s="117">
        <f t="shared" si="327"/>
        <v>1000</v>
      </c>
      <c r="K373" s="117">
        <f t="shared" si="327"/>
        <v>1000</v>
      </c>
      <c r="L373" s="117">
        <f t="shared" si="327"/>
        <v>1000</v>
      </c>
    </row>
    <row r="374" spans="1:12" ht="12.75" customHeight="1" outlineLevel="2">
      <c r="A374" s="23" t="s">
        <v>481</v>
      </c>
      <c r="B374" s="29"/>
      <c r="C374" s="28" t="s">
        <v>184</v>
      </c>
      <c r="D374" s="29"/>
      <c r="E374" s="37" t="s">
        <v>302</v>
      </c>
      <c r="F374" s="117">
        <f t="shared" si="327"/>
        <v>150</v>
      </c>
      <c r="G374" s="117">
        <f t="shared" si="327"/>
        <v>225.6</v>
      </c>
      <c r="H374" s="117">
        <f t="shared" si="327"/>
        <v>200</v>
      </c>
      <c r="I374" s="117">
        <f t="shared" si="327"/>
        <v>400</v>
      </c>
      <c r="J374" s="117">
        <f t="shared" si="327"/>
        <v>1000</v>
      </c>
      <c r="K374" s="117">
        <f t="shared" si="327"/>
        <v>1000</v>
      </c>
      <c r="L374" s="117">
        <f t="shared" si="327"/>
        <v>1000</v>
      </c>
    </row>
    <row r="375" spans="1:12" ht="12.75" customHeight="1" hidden="1" outlineLevel="3">
      <c r="A375" s="23" t="s">
        <v>481</v>
      </c>
      <c r="B375" s="29"/>
      <c r="C375" s="28"/>
      <c r="D375" s="29">
        <v>642014</v>
      </c>
      <c r="E375" s="37" t="s">
        <v>565</v>
      </c>
      <c r="F375" s="117">
        <v>150</v>
      </c>
      <c r="G375" s="117">
        <v>225.6</v>
      </c>
      <c r="H375" s="117">
        <v>200</v>
      </c>
      <c r="I375" s="117">
        <v>400</v>
      </c>
      <c r="J375" s="117">
        <v>1000</v>
      </c>
      <c r="K375" s="117">
        <v>1000</v>
      </c>
      <c r="L375" s="117">
        <v>1000</v>
      </c>
    </row>
    <row r="376" spans="1:12" ht="15.75">
      <c r="A376" s="169" t="s">
        <v>427</v>
      </c>
      <c r="B376" s="169"/>
      <c r="C376" s="169"/>
      <c r="D376" s="141" t="s">
        <v>428</v>
      </c>
      <c r="E376" s="141"/>
      <c r="F376" s="101">
        <f aca="true" t="shared" si="328" ref="F376:L376">F377</f>
        <v>43410.78</v>
      </c>
      <c r="G376" s="101">
        <f t="shared" si="328"/>
        <v>46791.09</v>
      </c>
      <c r="H376" s="101">
        <f t="shared" si="328"/>
        <v>139425</v>
      </c>
      <c r="I376" s="101">
        <f t="shared" si="328"/>
        <v>139425</v>
      </c>
      <c r="J376" s="101">
        <f t="shared" si="328"/>
        <v>128000</v>
      </c>
      <c r="K376" s="101">
        <f t="shared" si="328"/>
        <v>128000</v>
      </c>
      <c r="L376" s="101">
        <f t="shared" si="328"/>
        <v>128000</v>
      </c>
    </row>
    <row r="377" spans="1:12" ht="12.75" outlineLevel="1">
      <c r="A377" s="23" t="s">
        <v>406</v>
      </c>
      <c r="B377" s="24">
        <v>640</v>
      </c>
      <c r="C377" s="24"/>
      <c r="D377" s="24"/>
      <c r="E377" s="22" t="s">
        <v>277</v>
      </c>
      <c r="F377" s="103">
        <f aca="true" t="shared" si="329" ref="F377:L377">F378</f>
        <v>43410.78</v>
      </c>
      <c r="G377" s="103">
        <f t="shared" si="329"/>
        <v>46791.09</v>
      </c>
      <c r="H377" s="103">
        <f t="shared" si="329"/>
        <v>139425</v>
      </c>
      <c r="I377" s="103">
        <f t="shared" si="329"/>
        <v>139425</v>
      </c>
      <c r="J377" s="103">
        <f t="shared" si="329"/>
        <v>128000</v>
      </c>
      <c r="K377" s="103">
        <f t="shared" si="329"/>
        <v>128000</v>
      </c>
      <c r="L377" s="103">
        <f t="shared" si="329"/>
        <v>128000</v>
      </c>
    </row>
    <row r="378" spans="1:12" ht="12.75" outlineLevel="2">
      <c r="A378" s="23" t="s">
        <v>406</v>
      </c>
      <c r="B378" s="24"/>
      <c r="C378" s="23" t="s">
        <v>184</v>
      </c>
      <c r="D378" s="24"/>
      <c r="E378" s="102" t="s">
        <v>302</v>
      </c>
      <c r="F378" s="103">
        <f aca="true" t="shared" si="330" ref="F378:H378">SUM(F379:F380)</f>
        <v>43410.78</v>
      </c>
      <c r="G378" s="103">
        <f t="shared" si="330"/>
        <v>46791.09</v>
      </c>
      <c r="H378" s="103">
        <f t="shared" si="330"/>
        <v>139425</v>
      </c>
      <c r="I378" s="103">
        <f aca="true" t="shared" si="331" ref="I378">SUM(I379:I380)</f>
        <v>139425</v>
      </c>
      <c r="J378" s="103">
        <f aca="true" t="shared" si="332" ref="J378:K378">SUM(J379:J380)</f>
        <v>128000</v>
      </c>
      <c r="K378" s="103">
        <f t="shared" si="332"/>
        <v>128000</v>
      </c>
      <c r="L378" s="103">
        <f aca="true" t="shared" si="333" ref="L378">SUM(L379:L380)</f>
        <v>128000</v>
      </c>
    </row>
    <row r="379" spans="1:12" ht="12.75" hidden="1" outlineLevel="3">
      <c r="A379" s="23" t="s">
        <v>406</v>
      </c>
      <c r="B379" s="24"/>
      <c r="C379" s="23"/>
      <c r="D379" s="24">
        <v>642005</v>
      </c>
      <c r="E379" s="102" t="s">
        <v>407</v>
      </c>
      <c r="F379" s="103">
        <v>43410.78</v>
      </c>
      <c r="G379" s="103">
        <v>46791.09</v>
      </c>
      <c r="H379" s="103">
        <v>47495</v>
      </c>
      <c r="I379" s="103">
        <v>47495</v>
      </c>
      <c r="J379" s="103">
        <v>45000</v>
      </c>
      <c r="K379" s="103">
        <v>45000</v>
      </c>
      <c r="L379" s="103">
        <v>45000</v>
      </c>
    </row>
    <row r="380" spans="1:12" ht="12.75" hidden="1" outlineLevel="3">
      <c r="A380" s="23" t="s">
        <v>94</v>
      </c>
      <c r="B380" s="24"/>
      <c r="C380" s="23"/>
      <c r="D380" s="24">
        <v>642005</v>
      </c>
      <c r="E380" s="102" t="s">
        <v>521</v>
      </c>
      <c r="F380" s="103">
        <v>0</v>
      </c>
      <c r="G380" s="103">
        <v>0</v>
      </c>
      <c r="H380" s="103">
        <v>91930</v>
      </c>
      <c r="I380" s="103">
        <v>91930</v>
      </c>
      <c r="J380" s="103">
        <v>83000</v>
      </c>
      <c r="K380" s="103">
        <v>83000</v>
      </c>
      <c r="L380" s="103">
        <v>83000</v>
      </c>
    </row>
    <row r="381" spans="1:12" ht="12.75">
      <c r="A381" s="85"/>
      <c r="B381" s="106"/>
      <c r="C381" s="106"/>
      <c r="D381" s="106"/>
      <c r="E381" s="106"/>
      <c r="F381" s="112"/>
      <c r="G381" s="112"/>
      <c r="H381" s="112"/>
      <c r="I381" s="112"/>
      <c r="J381" s="112"/>
      <c r="K381" s="112"/>
      <c r="L381" s="112"/>
    </row>
    <row r="382" spans="1:12" ht="18.75">
      <c r="A382" s="194" t="s">
        <v>152</v>
      </c>
      <c r="B382" s="195"/>
      <c r="C382" s="195"/>
      <c r="D382" s="195"/>
      <c r="E382" s="196"/>
      <c r="F382" s="108">
        <f aca="true" t="shared" si="334" ref="F382:L382">F383+F403</f>
        <v>44586.340000000004</v>
      </c>
      <c r="G382" s="108">
        <f t="shared" si="334"/>
        <v>32138.94</v>
      </c>
      <c r="H382" s="108">
        <f t="shared" si="334"/>
        <v>52770</v>
      </c>
      <c r="I382" s="108">
        <f t="shared" si="334"/>
        <v>51020</v>
      </c>
      <c r="J382" s="108">
        <f t="shared" si="334"/>
        <v>53620</v>
      </c>
      <c r="K382" s="108">
        <f t="shared" si="334"/>
        <v>53620</v>
      </c>
      <c r="L382" s="108">
        <f t="shared" si="334"/>
        <v>53620</v>
      </c>
    </row>
    <row r="383" spans="1:12" ht="15.75">
      <c r="A383" s="169" t="s">
        <v>75</v>
      </c>
      <c r="B383" s="169"/>
      <c r="C383" s="169"/>
      <c r="D383" s="99" t="s">
        <v>325</v>
      </c>
      <c r="E383" s="99"/>
      <c r="F383" s="101">
        <f aca="true" t="shared" si="335" ref="F383:L383">F384</f>
        <v>44089.68</v>
      </c>
      <c r="G383" s="101">
        <f t="shared" si="335"/>
        <v>31527.46</v>
      </c>
      <c r="H383" s="101">
        <f t="shared" si="335"/>
        <v>52020</v>
      </c>
      <c r="I383" s="101">
        <f t="shared" si="335"/>
        <v>50270</v>
      </c>
      <c r="J383" s="101">
        <f t="shared" si="335"/>
        <v>52870</v>
      </c>
      <c r="K383" s="101">
        <f t="shared" si="335"/>
        <v>52870</v>
      </c>
      <c r="L383" s="101">
        <f t="shared" si="335"/>
        <v>52870</v>
      </c>
    </row>
    <row r="384" spans="1:12" ht="12.75" customHeight="1" outlineLevel="1">
      <c r="A384" s="23" t="s">
        <v>101</v>
      </c>
      <c r="B384" s="24">
        <v>630</v>
      </c>
      <c r="C384" s="23"/>
      <c r="D384" s="24"/>
      <c r="E384" s="102" t="s">
        <v>210</v>
      </c>
      <c r="F384" s="103">
        <f aca="true" t="shared" si="336" ref="F384:L384">F385+F390+F394+F397+F399</f>
        <v>44089.68</v>
      </c>
      <c r="G384" s="103">
        <f t="shared" si="336"/>
        <v>31527.46</v>
      </c>
      <c r="H384" s="103">
        <f t="shared" si="336"/>
        <v>52020</v>
      </c>
      <c r="I384" s="103">
        <f t="shared" si="336"/>
        <v>50270</v>
      </c>
      <c r="J384" s="103">
        <f t="shared" si="336"/>
        <v>52870</v>
      </c>
      <c r="K384" s="103">
        <f t="shared" si="336"/>
        <v>52870</v>
      </c>
      <c r="L384" s="103">
        <f t="shared" si="336"/>
        <v>52870</v>
      </c>
    </row>
    <row r="385" spans="1:12" ht="12.75" customHeight="1" outlineLevel="2">
      <c r="A385" s="23" t="s">
        <v>101</v>
      </c>
      <c r="B385" s="24"/>
      <c r="C385" s="23" t="s">
        <v>183</v>
      </c>
      <c r="D385" s="24"/>
      <c r="E385" s="102" t="s">
        <v>195</v>
      </c>
      <c r="F385" s="103">
        <f aca="true" t="shared" si="337" ref="F385:L385">SUM(F386:F389)</f>
        <v>9549.18</v>
      </c>
      <c r="G385" s="103">
        <f t="shared" si="337"/>
        <v>8298.39</v>
      </c>
      <c r="H385" s="103">
        <f t="shared" si="337"/>
        <v>10400</v>
      </c>
      <c r="I385" s="103">
        <f t="shared" si="337"/>
        <v>10400</v>
      </c>
      <c r="J385" s="103">
        <f t="shared" si="337"/>
        <v>11200</v>
      </c>
      <c r="K385" s="103">
        <f t="shared" si="337"/>
        <v>11200</v>
      </c>
      <c r="L385" s="103">
        <f t="shared" si="337"/>
        <v>11200</v>
      </c>
    </row>
    <row r="386" spans="1:12" ht="12.75" customHeight="1" hidden="1" outlineLevel="3">
      <c r="A386" s="23" t="s">
        <v>101</v>
      </c>
      <c r="B386" s="24"/>
      <c r="C386" s="23"/>
      <c r="D386" s="24">
        <v>632001</v>
      </c>
      <c r="E386" s="102" t="s">
        <v>262</v>
      </c>
      <c r="F386" s="103">
        <v>3535.59</v>
      </c>
      <c r="G386" s="103">
        <v>2904</v>
      </c>
      <c r="H386" s="103">
        <v>2800</v>
      </c>
      <c r="I386" s="103">
        <v>2800</v>
      </c>
      <c r="J386" s="103">
        <v>3600</v>
      </c>
      <c r="K386" s="103">
        <v>3600</v>
      </c>
      <c r="L386" s="103">
        <v>3600</v>
      </c>
    </row>
    <row r="387" spans="1:12" ht="12.75" customHeight="1" hidden="1" outlineLevel="3">
      <c r="A387" s="23" t="s">
        <v>101</v>
      </c>
      <c r="B387" s="24"/>
      <c r="C387" s="23"/>
      <c r="D387" s="24">
        <v>632001</v>
      </c>
      <c r="E387" s="102" t="s">
        <v>263</v>
      </c>
      <c r="F387" s="103">
        <v>5137</v>
      </c>
      <c r="G387" s="103">
        <v>4565</v>
      </c>
      <c r="H387" s="103">
        <v>5500</v>
      </c>
      <c r="I387" s="103">
        <v>5500</v>
      </c>
      <c r="J387" s="103">
        <v>5500</v>
      </c>
      <c r="K387" s="103">
        <v>5500</v>
      </c>
      <c r="L387" s="103">
        <v>5500</v>
      </c>
    </row>
    <row r="388" spans="1:12" ht="12.75" customHeight="1" hidden="1" outlineLevel="3">
      <c r="A388" s="23" t="s">
        <v>101</v>
      </c>
      <c r="B388" s="24"/>
      <c r="C388" s="23"/>
      <c r="D388" s="24">
        <v>632002</v>
      </c>
      <c r="E388" s="102" t="s">
        <v>196</v>
      </c>
      <c r="F388" s="103">
        <v>586.23</v>
      </c>
      <c r="G388" s="103">
        <v>565.39</v>
      </c>
      <c r="H388" s="103">
        <v>1800</v>
      </c>
      <c r="I388" s="103">
        <v>1800</v>
      </c>
      <c r="J388" s="103">
        <v>1800</v>
      </c>
      <c r="K388" s="103">
        <v>1800</v>
      </c>
      <c r="L388" s="103">
        <v>1800</v>
      </c>
    </row>
    <row r="389" spans="1:12" ht="12.75" customHeight="1" hidden="1" outlineLevel="3">
      <c r="A389" s="23" t="s">
        <v>101</v>
      </c>
      <c r="B389" s="24"/>
      <c r="C389" s="23"/>
      <c r="D389" s="24">
        <v>632004</v>
      </c>
      <c r="E389" s="102" t="s">
        <v>296</v>
      </c>
      <c r="F389" s="103">
        <v>290.36</v>
      </c>
      <c r="G389" s="103">
        <v>264</v>
      </c>
      <c r="H389" s="103">
        <v>300</v>
      </c>
      <c r="I389" s="103">
        <v>300</v>
      </c>
      <c r="J389" s="103">
        <v>300</v>
      </c>
      <c r="K389" s="103">
        <v>300</v>
      </c>
      <c r="L389" s="103">
        <v>300</v>
      </c>
    </row>
    <row r="390" spans="1:12" ht="12.75" outlineLevel="2" collapsed="1">
      <c r="A390" s="23" t="s">
        <v>101</v>
      </c>
      <c r="B390" s="24"/>
      <c r="C390" s="23" t="s">
        <v>174</v>
      </c>
      <c r="D390" s="24"/>
      <c r="E390" s="102" t="s">
        <v>197</v>
      </c>
      <c r="F390" s="103">
        <f aca="true" t="shared" si="338" ref="F390:H390">SUM(F391:F393)</f>
        <v>1198.21</v>
      </c>
      <c r="G390" s="103">
        <f t="shared" si="338"/>
        <v>1250.3000000000002</v>
      </c>
      <c r="H390" s="103">
        <f t="shared" si="338"/>
        <v>2800</v>
      </c>
      <c r="I390" s="103">
        <f aca="true" t="shared" si="339" ref="I390">SUM(I391:I393)</f>
        <v>2800</v>
      </c>
      <c r="J390" s="103">
        <f aca="true" t="shared" si="340" ref="J390">SUM(J391:J393)</f>
        <v>2800</v>
      </c>
      <c r="K390" s="103">
        <f aca="true" t="shared" si="341" ref="K390:L390">SUM(K391:K393)</f>
        <v>2800</v>
      </c>
      <c r="L390" s="103">
        <f t="shared" si="341"/>
        <v>2800</v>
      </c>
    </row>
    <row r="391" spans="1:12" ht="12.75" hidden="1" outlineLevel="3">
      <c r="A391" s="23" t="s">
        <v>101</v>
      </c>
      <c r="B391" s="24"/>
      <c r="C391" s="23"/>
      <c r="D391" s="24">
        <v>633001</v>
      </c>
      <c r="E391" s="102" t="s">
        <v>225</v>
      </c>
      <c r="F391" s="103">
        <v>0</v>
      </c>
      <c r="G391" s="103">
        <v>0</v>
      </c>
      <c r="H391" s="103">
        <v>200</v>
      </c>
      <c r="I391" s="103">
        <v>200</v>
      </c>
      <c r="J391" s="103">
        <v>200</v>
      </c>
      <c r="K391" s="103">
        <v>200</v>
      </c>
      <c r="L391" s="103">
        <v>200</v>
      </c>
    </row>
    <row r="392" spans="1:12" ht="12.75" hidden="1" outlineLevel="3">
      <c r="A392" s="23" t="s">
        <v>101</v>
      </c>
      <c r="B392" s="24"/>
      <c r="C392" s="23"/>
      <c r="D392" s="24">
        <v>633004</v>
      </c>
      <c r="E392" s="102" t="s">
        <v>218</v>
      </c>
      <c r="F392" s="103">
        <v>627.66</v>
      </c>
      <c r="G392" s="103">
        <v>91.64</v>
      </c>
      <c r="H392" s="103">
        <v>800</v>
      </c>
      <c r="I392" s="103">
        <v>800</v>
      </c>
      <c r="J392" s="103">
        <v>800</v>
      </c>
      <c r="K392" s="103">
        <v>800</v>
      </c>
      <c r="L392" s="103">
        <v>800</v>
      </c>
    </row>
    <row r="393" spans="1:12" ht="12.75" hidden="1" outlineLevel="3">
      <c r="A393" s="23" t="s">
        <v>101</v>
      </c>
      <c r="B393" s="24"/>
      <c r="C393" s="23"/>
      <c r="D393" s="24">
        <v>633006</v>
      </c>
      <c r="E393" s="102" t="s">
        <v>198</v>
      </c>
      <c r="F393" s="103">
        <v>570.55</v>
      </c>
      <c r="G393" s="103">
        <v>1158.66</v>
      </c>
      <c r="H393" s="103">
        <v>1800</v>
      </c>
      <c r="I393" s="103">
        <v>1800</v>
      </c>
      <c r="J393" s="103">
        <v>1800</v>
      </c>
      <c r="K393" s="103">
        <v>1800</v>
      </c>
      <c r="L393" s="103">
        <v>1800</v>
      </c>
    </row>
    <row r="394" spans="1:12" s="11" customFormat="1" ht="12.75" customHeight="1" outlineLevel="2" collapsed="1">
      <c r="A394" s="23" t="s">
        <v>101</v>
      </c>
      <c r="B394" s="24"/>
      <c r="C394" s="24">
        <v>635</v>
      </c>
      <c r="D394" s="24"/>
      <c r="E394" s="102" t="s">
        <v>201</v>
      </c>
      <c r="F394" s="103">
        <f aca="true" t="shared" si="342" ref="F394:G394">SUM(F395:F396)</f>
        <v>2040.69</v>
      </c>
      <c r="G394" s="103">
        <f t="shared" si="342"/>
        <v>799</v>
      </c>
      <c r="H394" s="103">
        <f aca="true" t="shared" si="343" ref="H394">SUM(H395:H396)</f>
        <v>1720</v>
      </c>
      <c r="I394" s="103">
        <f aca="true" t="shared" si="344" ref="I394">SUM(I395:I396)</f>
        <v>2920</v>
      </c>
      <c r="J394" s="103">
        <f aca="true" t="shared" si="345" ref="J394:K394">SUM(J395:J396)</f>
        <v>1720</v>
      </c>
      <c r="K394" s="103">
        <f t="shared" si="345"/>
        <v>1720</v>
      </c>
      <c r="L394" s="103">
        <f aca="true" t="shared" si="346" ref="L394">SUM(L395:L396)</f>
        <v>1720</v>
      </c>
    </row>
    <row r="395" spans="1:12" s="11" customFormat="1" ht="12.75" customHeight="1" hidden="1" outlineLevel="3">
      <c r="A395" s="23" t="s">
        <v>101</v>
      </c>
      <c r="B395" s="24"/>
      <c r="C395" s="24"/>
      <c r="D395" s="24">
        <v>635004</v>
      </c>
      <c r="E395" s="102" t="s">
        <v>379</v>
      </c>
      <c r="F395" s="103">
        <v>717</v>
      </c>
      <c r="G395" s="103">
        <v>717</v>
      </c>
      <c r="H395" s="103">
        <v>720</v>
      </c>
      <c r="I395" s="103">
        <v>720</v>
      </c>
      <c r="J395" s="103">
        <v>720</v>
      </c>
      <c r="K395" s="103">
        <v>720</v>
      </c>
      <c r="L395" s="103">
        <v>720</v>
      </c>
    </row>
    <row r="396" spans="1:12" s="11" customFormat="1" ht="12.75" customHeight="1" hidden="1" outlineLevel="3">
      <c r="A396" s="23" t="s">
        <v>101</v>
      </c>
      <c r="B396" s="24"/>
      <c r="C396" s="24"/>
      <c r="D396" s="24">
        <v>635006</v>
      </c>
      <c r="E396" s="102" t="s">
        <v>213</v>
      </c>
      <c r="F396" s="103">
        <v>1323.69</v>
      </c>
      <c r="G396" s="103">
        <v>82</v>
      </c>
      <c r="H396" s="103">
        <v>1000</v>
      </c>
      <c r="I396" s="103">
        <v>2200</v>
      </c>
      <c r="J396" s="103">
        <v>1000</v>
      </c>
      <c r="K396" s="103">
        <v>1000</v>
      </c>
      <c r="L396" s="103">
        <v>1000</v>
      </c>
    </row>
    <row r="397" spans="1:12" s="11" customFormat="1" ht="12.75" customHeight="1" outlineLevel="2" collapsed="1">
      <c r="A397" s="23" t="s">
        <v>101</v>
      </c>
      <c r="B397" s="24"/>
      <c r="C397" s="24">
        <v>636</v>
      </c>
      <c r="D397" s="24"/>
      <c r="E397" s="102" t="s">
        <v>201</v>
      </c>
      <c r="F397" s="103">
        <f aca="true" t="shared" si="347" ref="F397:L397">F398</f>
        <v>0</v>
      </c>
      <c r="G397" s="103">
        <f t="shared" si="347"/>
        <v>6.6</v>
      </c>
      <c r="H397" s="103">
        <f t="shared" si="347"/>
        <v>100</v>
      </c>
      <c r="I397" s="103">
        <f t="shared" si="347"/>
        <v>150</v>
      </c>
      <c r="J397" s="103">
        <f t="shared" si="347"/>
        <v>150</v>
      </c>
      <c r="K397" s="103">
        <f t="shared" si="347"/>
        <v>150</v>
      </c>
      <c r="L397" s="103">
        <f t="shared" si="347"/>
        <v>150</v>
      </c>
    </row>
    <row r="398" spans="1:12" s="11" customFormat="1" ht="12.75" customHeight="1" hidden="1" outlineLevel="3">
      <c r="A398" s="23" t="s">
        <v>101</v>
      </c>
      <c r="B398" s="24"/>
      <c r="C398" s="24"/>
      <c r="D398" s="24">
        <v>636002</v>
      </c>
      <c r="E398" s="102" t="s">
        <v>437</v>
      </c>
      <c r="F398" s="103">
        <v>0</v>
      </c>
      <c r="G398" s="103">
        <v>6.6</v>
      </c>
      <c r="H398" s="103">
        <v>100</v>
      </c>
      <c r="I398" s="103">
        <v>150</v>
      </c>
      <c r="J398" s="103">
        <v>150</v>
      </c>
      <c r="K398" s="103">
        <v>150</v>
      </c>
      <c r="L398" s="103">
        <v>150</v>
      </c>
    </row>
    <row r="399" spans="1:12" s="11" customFormat="1" ht="12.75" customHeight="1" outlineLevel="2" collapsed="1">
      <c r="A399" s="23" t="s">
        <v>101</v>
      </c>
      <c r="B399" s="24"/>
      <c r="C399" s="24">
        <v>637</v>
      </c>
      <c r="D399" s="24"/>
      <c r="E399" s="102" t="s">
        <v>206</v>
      </c>
      <c r="F399" s="103">
        <f aca="true" t="shared" si="348" ref="F399:H399">SUM(F400:F402)</f>
        <v>31301.600000000002</v>
      </c>
      <c r="G399" s="103">
        <f t="shared" si="348"/>
        <v>21173.17</v>
      </c>
      <c r="H399" s="103">
        <f t="shared" si="348"/>
        <v>37000</v>
      </c>
      <c r="I399" s="103">
        <f aca="true" t="shared" si="349" ref="I399">SUM(I400:I402)</f>
        <v>34000</v>
      </c>
      <c r="J399" s="103">
        <f aca="true" t="shared" si="350" ref="J399:K399">SUM(J400:J402)</f>
        <v>37000</v>
      </c>
      <c r="K399" s="103">
        <f t="shared" si="350"/>
        <v>37000</v>
      </c>
      <c r="L399" s="103">
        <f aca="true" t="shared" si="351" ref="L399">SUM(L400:L402)</f>
        <v>37000</v>
      </c>
    </row>
    <row r="400" spans="1:12" s="11" customFormat="1" ht="12.75" customHeight="1" hidden="1" outlineLevel="3">
      <c r="A400" s="23" t="s">
        <v>101</v>
      </c>
      <c r="B400" s="24"/>
      <c r="C400" s="24"/>
      <c r="D400" s="24">
        <v>637002</v>
      </c>
      <c r="E400" s="102" t="s">
        <v>14</v>
      </c>
      <c r="F400" s="103">
        <v>11131.91</v>
      </c>
      <c r="G400" s="103">
        <v>2042.35</v>
      </c>
      <c r="H400" s="103">
        <v>15000</v>
      </c>
      <c r="I400" s="103">
        <v>12000</v>
      </c>
      <c r="J400" s="103">
        <v>15000</v>
      </c>
      <c r="K400" s="103">
        <v>15000</v>
      </c>
      <c r="L400" s="103">
        <v>15000</v>
      </c>
    </row>
    <row r="401" spans="1:12" s="11" customFormat="1" ht="12.75" customHeight="1" hidden="1" outlineLevel="3">
      <c r="A401" s="23" t="s">
        <v>101</v>
      </c>
      <c r="B401" s="24"/>
      <c r="C401" s="24"/>
      <c r="D401" s="24">
        <v>637004</v>
      </c>
      <c r="E401" s="102" t="s">
        <v>326</v>
      </c>
      <c r="F401" s="103">
        <v>18576.29</v>
      </c>
      <c r="G401" s="103">
        <v>17218.74</v>
      </c>
      <c r="H401" s="103">
        <v>20000</v>
      </c>
      <c r="I401" s="103">
        <v>20000</v>
      </c>
      <c r="J401" s="103">
        <v>20000</v>
      </c>
      <c r="K401" s="103">
        <v>20000</v>
      </c>
      <c r="L401" s="103">
        <v>20000</v>
      </c>
    </row>
    <row r="402" spans="1:12" ht="12.75" customHeight="1" hidden="1" outlineLevel="3">
      <c r="A402" s="23" t="s">
        <v>101</v>
      </c>
      <c r="B402" s="24"/>
      <c r="C402" s="26"/>
      <c r="D402" s="24">
        <v>637005</v>
      </c>
      <c r="E402" s="102" t="s">
        <v>327</v>
      </c>
      <c r="F402" s="103">
        <v>1593.4</v>
      </c>
      <c r="G402" s="103">
        <v>1912.08</v>
      </c>
      <c r="H402" s="103">
        <v>2000</v>
      </c>
      <c r="I402" s="103">
        <v>2000</v>
      </c>
      <c r="J402" s="103">
        <v>2000</v>
      </c>
      <c r="K402" s="103">
        <v>2000</v>
      </c>
      <c r="L402" s="103">
        <v>2000</v>
      </c>
    </row>
    <row r="403" spans="1:12" ht="15.75">
      <c r="A403" s="169" t="s">
        <v>76</v>
      </c>
      <c r="B403" s="169"/>
      <c r="C403" s="169"/>
      <c r="D403" s="99" t="s">
        <v>163</v>
      </c>
      <c r="E403" s="99"/>
      <c r="F403" s="101">
        <f aca="true" t="shared" si="352" ref="F403:L404">F404</f>
        <v>496.66</v>
      </c>
      <c r="G403" s="101">
        <f t="shared" si="352"/>
        <v>611.48</v>
      </c>
      <c r="H403" s="101">
        <f t="shared" si="352"/>
        <v>750</v>
      </c>
      <c r="I403" s="101">
        <f t="shared" si="352"/>
        <v>750</v>
      </c>
      <c r="J403" s="101">
        <f t="shared" si="352"/>
        <v>750</v>
      </c>
      <c r="K403" s="101">
        <f t="shared" si="352"/>
        <v>750</v>
      </c>
      <c r="L403" s="101">
        <f t="shared" si="352"/>
        <v>750</v>
      </c>
    </row>
    <row r="404" spans="1:12" ht="13.5" outlineLevel="1">
      <c r="A404" s="23" t="s">
        <v>101</v>
      </c>
      <c r="B404" s="24">
        <v>630</v>
      </c>
      <c r="C404" s="24"/>
      <c r="D404" s="27"/>
      <c r="E404" s="102" t="s">
        <v>210</v>
      </c>
      <c r="F404" s="103">
        <f t="shared" si="352"/>
        <v>496.66</v>
      </c>
      <c r="G404" s="103">
        <f t="shared" si="352"/>
        <v>611.48</v>
      </c>
      <c r="H404" s="103">
        <f t="shared" si="352"/>
        <v>750</v>
      </c>
      <c r="I404" s="103">
        <f t="shared" si="352"/>
        <v>750</v>
      </c>
      <c r="J404" s="103">
        <f t="shared" si="352"/>
        <v>750</v>
      </c>
      <c r="K404" s="103">
        <f t="shared" si="352"/>
        <v>750</v>
      </c>
      <c r="L404" s="103">
        <f t="shared" si="352"/>
        <v>750</v>
      </c>
    </row>
    <row r="405" spans="1:12" ht="13.5" outlineLevel="2">
      <c r="A405" s="23" t="s">
        <v>101</v>
      </c>
      <c r="B405" s="24"/>
      <c r="C405" s="24">
        <v>633</v>
      </c>
      <c r="D405" s="27"/>
      <c r="E405" s="102" t="s">
        <v>197</v>
      </c>
      <c r="F405" s="103">
        <f aca="true" t="shared" si="353" ref="F405:H405">SUM(F406:F407)</f>
        <v>496.66</v>
      </c>
      <c r="G405" s="103">
        <f t="shared" si="353"/>
        <v>611.48</v>
      </c>
      <c r="H405" s="103">
        <f t="shared" si="353"/>
        <v>750</v>
      </c>
      <c r="I405" s="103">
        <f aca="true" t="shared" si="354" ref="I405">SUM(I406:I407)</f>
        <v>750</v>
      </c>
      <c r="J405" s="103">
        <f aca="true" t="shared" si="355" ref="J405">SUM(J406:J407)</f>
        <v>750</v>
      </c>
      <c r="K405" s="103">
        <f aca="true" t="shared" si="356" ref="K405:L405">SUM(K406:K407)</f>
        <v>750</v>
      </c>
      <c r="L405" s="103">
        <f t="shared" si="356"/>
        <v>750</v>
      </c>
    </row>
    <row r="406" spans="1:12" ht="12.75" hidden="1" outlineLevel="3">
      <c r="A406" s="23" t="s">
        <v>101</v>
      </c>
      <c r="B406" s="24"/>
      <c r="C406" s="23"/>
      <c r="D406" s="24">
        <v>633006</v>
      </c>
      <c r="E406" s="102" t="s">
        <v>3</v>
      </c>
      <c r="F406" s="103">
        <v>0</v>
      </c>
      <c r="G406" s="103">
        <v>0</v>
      </c>
      <c r="H406" s="103">
        <v>50</v>
      </c>
      <c r="I406" s="103">
        <v>50</v>
      </c>
      <c r="J406" s="103">
        <v>50</v>
      </c>
      <c r="K406" s="103">
        <v>50</v>
      </c>
      <c r="L406" s="103">
        <v>50</v>
      </c>
    </row>
    <row r="407" spans="1:12" ht="12.75" hidden="1" outlineLevel="3">
      <c r="A407" s="23" t="s">
        <v>101</v>
      </c>
      <c r="B407" s="24"/>
      <c r="C407" s="23"/>
      <c r="D407" s="24">
        <v>633009</v>
      </c>
      <c r="E407" s="102" t="s">
        <v>26</v>
      </c>
      <c r="F407" s="103">
        <v>496.66</v>
      </c>
      <c r="G407" s="103">
        <v>611.48</v>
      </c>
      <c r="H407" s="103">
        <v>700</v>
      </c>
      <c r="I407" s="103">
        <v>700</v>
      </c>
      <c r="J407" s="103">
        <v>700</v>
      </c>
      <c r="K407" s="103">
        <v>700</v>
      </c>
      <c r="L407" s="103">
        <v>700</v>
      </c>
    </row>
    <row r="408" spans="1:12" ht="12.75">
      <c r="A408" s="32"/>
      <c r="B408" s="33"/>
      <c r="C408" s="32"/>
      <c r="D408" s="33"/>
      <c r="E408" s="113"/>
      <c r="F408" s="114"/>
      <c r="G408" s="114"/>
      <c r="H408" s="114"/>
      <c r="I408" s="114"/>
      <c r="J408" s="114"/>
      <c r="K408" s="114"/>
      <c r="L408" s="114"/>
    </row>
    <row r="409" spans="1:12" ht="18.75">
      <c r="A409" s="170" t="s">
        <v>366</v>
      </c>
      <c r="B409" s="170"/>
      <c r="C409" s="170"/>
      <c r="D409" s="170"/>
      <c r="E409" s="170"/>
      <c r="F409" s="108">
        <f aca="true" t="shared" si="357" ref="F409:H409">F410+F424</f>
        <v>61400.28</v>
      </c>
      <c r="G409" s="108">
        <f t="shared" si="357"/>
        <v>58008.89</v>
      </c>
      <c r="H409" s="108">
        <f t="shared" si="357"/>
        <v>91000</v>
      </c>
      <c r="I409" s="108">
        <f aca="true" t="shared" si="358" ref="I409">I410+I424</f>
        <v>60000</v>
      </c>
      <c r="J409" s="108">
        <f aca="true" t="shared" si="359" ref="J409:K409">J410+J424</f>
        <v>34000</v>
      </c>
      <c r="K409" s="108">
        <f t="shared" si="359"/>
        <v>9000</v>
      </c>
      <c r="L409" s="108">
        <f aca="true" t="shared" si="360" ref="L409">L410+L424</f>
        <v>9000</v>
      </c>
    </row>
    <row r="410" spans="1:12" ht="15.75">
      <c r="A410" s="174" t="s">
        <v>77</v>
      </c>
      <c r="B410" s="174"/>
      <c r="C410" s="174"/>
      <c r="D410" s="115" t="s">
        <v>367</v>
      </c>
      <c r="E410" s="115"/>
      <c r="F410" s="116">
        <f aca="true" t="shared" si="361" ref="F410">F411+F414</f>
        <v>56893.7</v>
      </c>
      <c r="G410" s="116">
        <f aca="true" t="shared" si="362" ref="G410:H410">G411+G414</f>
        <v>47658.81</v>
      </c>
      <c r="H410" s="116">
        <f t="shared" si="362"/>
        <v>58000</v>
      </c>
      <c r="I410" s="116">
        <f aca="true" t="shared" si="363" ref="I410">I411+I414</f>
        <v>57000</v>
      </c>
      <c r="J410" s="116">
        <f aca="true" t="shared" si="364" ref="J410:K410">J411+J414</f>
        <v>1000</v>
      </c>
      <c r="K410" s="116">
        <f t="shared" si="364"/>
        <v>1000</v>
      </c>
      <c r="L410" s="116">
        <f aca="true" t="shared" si="365" ref="L410">L411+L414</f>
        <v>1000</v>
      </c>
    </row>
    <row r="411" spans="1:12" ht="12.75" customHeight="1" outlineLevel="1">
      <c r="A411" s="28" t="s">
        <v>30</v>
      </c>
      <c r="B411" s="29">
        <v>630</v>
      </c>
      <c r="C411" s="28"/>
      <c r="D411" s="29"/>
      <c r="E411" s="102" t="s">
        <v>210</v>
      </c>
      <c r="F411" s="117">
        <f aca="true" t="shared" si="366" ref="F411:L412">F412</f>
        <v>1950</v>
      </c>
      <c r="G411" s="117">
        <f t="shared" si="366"/>
        <v>0</v>
      </c>
      <c r="H411" s="117">
        <f t="shared" si="366"/>
        <v>1000</v>
      </c>
      <c r="I411" s="117">
        <f t="shared" si="366"/>
        <v>0</v>
      </c>
      <c r="J411" s="117">
        <f t="shared" si="366"/>
        <v>1000</v>
      </c>
      <c r="K411" s="117">
        <f t="shared" si="366"/>
        <v>1000</v>
      </c>
      <c r="L411" s="117">
        <f t="shared" si="366"/>
        <v>1000</v>
      </c>
    </row>
    <row r="412" spans="1:15" ht="12.75" customHeight="1" outlineLevel="2">
      <c r="A412" s="28" t="s">
        <v>30</v>
      </c>
      <c r="B412" s="29"/>
      <c r="C412" s="28" t="s">
        <v>178</v>
      </c>
      <c r="D412" s="29"/>
      <c r="E412" s="102" t="s">
        <v>301</v>
      </c>
      <c r="F412" s="117">
        <f t="shared" si="366"/>
        <v>1950</v>
      </c>
      <c r="G412" s="117">
        <f t="shared" si="366"/>
        <v>0</v>
      </c>
      <c r="H412" s="117">
        <f t="shared" si="366"/>
        <v>1000</v>
      </c>
      <c r="I412" s="117">
        <f t="shared" si="366"/>
        <v>0</v>
      </c>
      <c r="J412" s="117">
        <f t="shared" si="366"/>
        <v>1000</v>
      </c>
      <c r="K412" s="117">
        <f t="shared" si="366"/>
        <v>1000</v>
      </c>
      <c r="L412" s="117">
        <f t="shared" si="366"/>
        <v>1000</v>
      </c>
      <c r="N412"/>
      <c r="O412"/>
    </row>
    <row r="413" spans="1:15" ht="12.75" customHeight="1" hidden="1" outlineLevel="3">
      <c r="A413" s="28" t="s">
        <v>30</v>
      </c>
      <c r="B413" s="29"/>
      <c r="C413" s="29"/>
      <c r="D413" s="29">
        <v>634004</v>
      </c>
      <c r="E413" s="102" t="s">
        <v>443</v>
      </c>
      <c r="F413" s="117">
        <v>1950</v>
      </c>
      <c r="G413" s="117">
        <v>0</v>
      </c>
      <c r="H413" s="117">
        <v>1000</v>
      </c>
      <c r="I413" s="117">
        <v>0</v>
      </c>
      <c r="J413" s="117">
        <v>1000</v>
      </c>
      <c r="K413" s="117">
        <v>1000</v>
      </c>
      <c r="L413" s="117">
        <v>1000</v>
      </c>
      <c r="N413"/>
      <c r="O413"/>
    </row>
    <row r="414" spans="1:12" ht="12.75" customHeight="1" outlineLevel="1">
      <c r="A414" s="28" t="s">
        <v>30</v>
      </c>
      <c r="B414" s="29">
        <v>640</v>
      </c>
      <c r="C414" s="28"/>
      <c r="D414" s="29"/>
      <c r="E414" s="22" t="s">
        <v>277</v>
      </c>
      <c r="F414" s="117">
        <f aca="true" t="shared" si="367" ref="F414:L414">F415</f>
        <v>54943.7</v>
      </c>
      <c r="G414" s="117">
        <f t="shared" si="367"/>
        <v>47658.81</v>
      </c>
      <c r="H414" s="117">
        <f t="shared" si="367"/>
        <v>57000</v>
      </c>
      <c r="I414" s="117">
        <f t="shared" si="367"/>
        <v>57000</v>
      </c>
      <c r="J414" s="117">
        <f t="shared" si="367"/>
        <v>0</v>
      </c>
      <c r="K414" s="117">
        <f t="shared" si="367"/>
        <v>0</v>
      </c>
      <c r="L414" s="117">
        <f t="shared" si="367"/>
        <v>0</v>
      </c>
    </row>
    <row r="415" spans="1:15" ht="12.75" customHeight="1" outlineLevel="2">
      <c r="A415" s="28" t="s">
        <v>30</v>
      </c>
      <c r="B415" s="29"/>
      <c r="C415" s="28" t="s">
        <v>184</v>
      </c>
      <c r="D415" s="29"/>
      <c r="E415" s="37" t="s">
        <v>302</v>
      </c>
      <c r="F415" s="117">
        <f aca="true" t="shared" si="368" ref="F415:H415">SUM(F416:F423)</f>
        <v>54943.7</v>
      </c>
      <c r="G415" s="117">
        <f t="shared" si="368"/>
        <v>47658.81</v>
      </c>
      <c r="H415" s="117">
        <f t="shared" si="368"/>
        <v>57000</v>
      </c>
      <c r="I415" s="117">
        <f aca="true" t="shared" si="369" ref="I415">SUM(I416:I423)</f>
        <v>57000</v>
      </c>
      <c r="J415" s="117">
        <f aca="true" t="shared" si="370" ref="J415:K415">SUM(J416:J423)</f>
        <v>0</v>
      </c>
      <c r="K415" s="117">
        <f t="shared" si="370"/>
        <v>0</v>
      </c>
      <c r="L415" s="117">
        <f aca="true" t="shared" si="371" ref="L415">SUM(L416:L423)</f>
        <v>0</v>
      </c>
      <c r="N415"/>
      <c r="O415"/>
    </row>
    <row r="416" spans="1:15" ht="12.75" customHeight="1" outlineLevel="2">
      <c r="A416" s="28" t="s">
        <v>30</v>
      </c>
      <c r="B416" s="29"/>
      <c r="C416" s="29"/>
      <c r="D416" s="29">
        <v>642001</v>
      </c>
      <c r="E416" s="37" t="s">
        <v>217</v>
      </c>
      <c r="F416" s="103">
        <v>50000</v>
      </c>
      <c r="G416" s="103">
        <v>30000</v>
      </c>
      <c r="H416" s="103">
        <v>30000</v>
      </c>
      <c r="I416" s="103">
        <v>30000</v>
      </c>
      <c r="J416" s="103">
        <v>0</v>
      </c>
      <c r="K416" s="103">
        <v>0</v>
      </c>
      <c r="L416" s="103">
        <v>0</v>
      </c>
      <c r="N416"/>
      <c r="O416"/>
    </row>
    <row r="417" spans="1:15" ht="12.75" customHeight="1" outlineLevel="2">
      <c r="A417" s="28" t="s">
        <v>30</v>
      </c>
      <c r="B417" s="29"/>
      <c r="C417" s="29"/>
      <c r="D417" s="29">
        <v>642001</v>
      </c>
      <c r="E417" s="37" t="s">
        <v>368</v>
      </c>
      <c r="F417" s="103">
        <v>1000</v>
      </c>
      <c r="G417" s="103">
        <v>1000</v>
      </c>
      <c r="H417" s="103">
        <v>1000</v>
      </c>
      <c r="I417" s="103">
        <v>1000</v>
      </c>
      <c r="J417" s="103">
        <v>0</v>
      </c>
      <c r="K417" s="103">
        <v>0</v>
      </c>
      <c r="L417" s="103">
        <v>0</v>
      </c>
      <c r="N417"/>
      <c r="O417"/>
    </row>
    <row r="418" spans="1:15" ht="12.75" customHeight="1" outlineLevel="2">
      <c r="A418" s="28" t="s">
        <v>30</v>
      </c>
      <c r="B418" s="29"/>
      <c r="C418" s="29"/>
      <c r="D418" s="29">
        <v>642001</v>
      </c>
      <c r="E418" s="37" t="s">
        <v>369</v>
      </c>
      <c r="F418" s="103">
        <v>1000</v>
      </c>
      <c r="G418" s="103">
        <v>5000</v>
      </c>
      <c r="H418" s="103">
        <v>5000</v>
      </c>
      <c r="I418" s="103">
        <v>5000</v>
      </c>
      <c r="J418" s="103">
        <v>0</v>
      </c>
      <c r="K418" s="103">
        <v>0</v>
      </c>
      <c r="L418" s="103">
        <v>0</v>
      </c>
      <c r="N418"/>
      <c r="O418"/>
    </row>
    <row r="419" spans="1:15" ht="12.75" customHeight="1" outlineLevel="2">
      <c r="A419" s="28" t="s">
        <v>30</v>
      </c>
      <c r="B419" s="29"/>
      <c r="C419" s="29"/>
      <c r="D419" s="29">
        <v>642001</v>
      </c>
      <c r="E419" s="37" t="s">
        <v>442</v>
      </c>
      <c r="F419" s="117">
        <v>1987.2</v>
      </c>
      <c r="G419" s="103">
        <v>993.81</v>
      </c>
      <c r="H419" s="103">
        <v>0</v>
      </c>
      <c r="I419" s="103">
        <v>0</v>
      </c>
      <c r="J419" s="103">
        <v>0</v>
      </c>
      <c r="K419" s="103">
        <v>0</v>
      </c>
      <c r="L419" s="103">
        <v>0</v>
      </c>
      <c r="N419"/>
      <c r="O419"/>
    </row>
    <row r="420" spans="1:15" ht="12.75" customHeight="1" outlineLevel="2">
      <c r="A420" s="28" t="s">
        <v>30</v>
      </c>
      <c r="B420" s="29"/>
      <c r="C420" s="29"/>
      <c r="D420" s="29">
        <v>642001</v>
      </c>
      <c r="E420" s="37" t="s">
        <v>483</v>
      </c>
      <c r="F420" s="117">
        <v>956.5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N420"/>
      <c r="O420"/>
    </row>
    <row r="421" spans="1:15" ht="12.75" customHeight="1" outlineLevel="2">
      <c r="A421" s="28" t="s">
        <v>30</v>
      </c>
      <c r="B421" s="29"/>
      <c r="C421" s="29"/>
      <c r="D421" s="29">
        <v>642001</v>
      </c>
      <c r="E421" s="37" t="s">
        <v>547</v>
      </c>
      <c r="F421" s="117">
        <v>0</v>
      </c>
      <c r="G421" s="103">
        <v>7000</v>
      </c>
      <c r="H421" s="103">
        <v>10000</v>
      </c>
      <c r="I421" s="103">
        <v>10000</v>
      </c>
      <c r="J421" s="103">
        <v>0</v>
      </c>
      <c r="K421" s="103">
        <v>0</v>
      </c>
      <c r="L421" s="103">
        <v>0</v>
      </c>
      <c r="N421"/>
      <c r="O421"/>
    </row>
    <row r="422" spans="1:15" ht="12.75" customHeight="1" outlineLevel="2">
      <c r="A422" s="28" t="s">
        <v>30</v>
      </c>
      <c r="B422" s="29"/>
      <c r="C422" s="29"/>
      <c r="D422" s="29">
        <v>642001</v>
      </c>
      <c r="E422" s="37" t="s">
        <v>553</v>
      </c>
      <c r="F422" s="117">
        <v>0</v>
      </c>
      <c r="G422" s="103">
        <v>3000</v>
      </c>
      <c r="H422" s="103">
        <v>6000</v>
      </c>
      <c r="I422" s="103">
        <v>6000</v>
      </c>
      <c r="J422" s="103">
        <v>0</v>
      </c>
      <c r="K422" s="103">
        <v>0</v>
      </c>
      <c r="L422" s="103">
        <v>0</v>
      </c>
      <c r="N422"/>
      <c r="O422"/>
    </row>
    <row r="423" spans="1:15" ht="12.75" customHeight="1" outlineLevel="2">
      <c r="A423" s="28" t="s">
        <v>30</v>
      </c>
      <c r="B423" s="29"/>
      <c r="C423" s="29"/>
      <c r="D423" s="29">
        <v>642001</v>
      </c>
      <c r="E423" s="37" t="s">
        <v>533</v>
      </c>
      <c r="F423" s="117">
        <v>0</v>
      </c>
      <c r="G423" s="103">
        <v>665</v>
      </c>
      <c r="H423" s="103">
        <v>5000</v>
      </c>
      <c r="I423" s="103">
        <v>5000</v>
      </c>
      <c r="J423" s="103">
        <v>0</v>
      </c>
      <c r="K423" s="103">
        <v>0</v>
      </c>
      <c r="L423" s="103">
        <v>0</v>
      </c>
      <c r="N423"/>
      <c r="O423"/>
    </row>
    <row r="424" spans="1:15" ht="15.75">
      <c r="A424" s="197" t="s">
        <v>78</v>
      </c>
      <c r="B424" s="198"/>
      <c r="C424" s="199"/>
      <c r="D424" s="115" t="s">
        <v>229</v>
      </c>
      <c r="E424" s="115"/>
      <c r="F424" s="116">
        <f aca="true" t="shared" si="372" ref="F424:L424">F425</f>
        <v>4506.580000000001</v>
      </c>
      <c r="G424" s="116">
        <f t="shared" si="372"/>
        <v>10350.08</v>
      </c>
      <c r="H424" s="116">
        <f t="shared" si="372"/>
        <v>33000</v>
      </c>
      <c r="I424" s="116">
        <f t="shared" si="372"/>
        <v>3000</v>
      </c>
      <c r="J424" s="116">
        <f t="shared" si="372"/>
        <v>33000</v>
      </c>
      <c r="K424" s="116">
        <f t="shared" si="372"/>
        <v>8000</v>
      </c>
      <c r="L424" s="116">
        <f t="shared" si="372"/>
        <v>8000</v>
      </c>
      <c r="N424"/>
      <c r="O424"/>
    </row>
    <row r="425" spans="1:12" s="11" customFormat="1" ht="12.75" customHeight="1" outlineLevel="1">
      <c r="A425" s="28" t="s">
        <v>30</v>
      </c>
      <c r="B425" s="29">
        <v>630</v>
      </c>
      <c r="C425" s="28"/>
      <c r="D425" s="30"/>
      <c r="E425" s="102" t="s">
        <v>210</v>
      </c>
      <c r="F425" s="117">
        <f aca="true" t="shared" si="373" ref="F425:H425">F426+F428+F431</f>
        <v>4506.580000000001</v>
      </c>
      <c r="G425" s="117">
        <f t="shared" si="373"/>
        <v>10350.08</v>
      </c>
      <c r="H425" s="117">
        <f t="shared" si="373"/>
        <v>33000</v>
      </c>
      <c r="I425" s="117">
        <f aca="true" t="shared" si="374" ref="I425">I426+I428+I431</f>
        <v>3000</v>
      </c>
      <c r="J425" s="117">
        <f aca="true" t="shared" si="375" ref="J425:K425">J426+J428+J431</f>
        <v>33000</v>
      </c>
      <c r="K425" s="117">
        <f t="shared" si="375"/>
        <v>8000</v>
      </c>
      <c r="L425" s="117">
        <f aca="true" t="shared" si="376" ref="L425">L426+L428+L431</f>
        <v>8000</v>
      </c>
    </row>
    <row r="426" spans="1:12" ht="12.75" customHeight="1" outlineLevel="2">
      <c r="A426" s="28" t="s">
        <v>30</v>
      </c>
      <c r="B426" s="29"/>
      <c r="C426" s="29">
        <v>633</v>
      </c>
      <c r="D426" s="24"/>
      <c r="E426" s="102" t="s">
        <v>197</v>
      </c>
      <c r="F426" s="117">
        <f aca="true" t="shared" si="377" ref="F426:L426">SUM(F427:F427)</f>
        <v>200.68</v>
      </c>
      <c r="G426" s="117">
        <f t="shared" si="377"/>
        <v>0</v>
      </c>
      <c r="H426" s="117">
        <f t="shared" si="377"/>
        <v>500</v>
      </c>
      <c r="I426" s="117">
        <f t="shared" si="377"/>
        <v>500</v>
      </c>
      <c r="J426" s="117">
        <f t="shared" si="377"/>
        <v>500</v>
      </c>
      <c r="K426" s="117">
        <f t="shared" si="377"/>
        <v>500</v>
      </c>
      <c r="L426" s="117">
        <f t="shared" si="377"/>
        <v>500</v>
      </c>
    </row>
    <row r="427" spans="1:12" ht="12.75" customHeight="1" hidden="1" outlineLevel="3">
      <c r="A427" s="28" t="s">
        <v>30</v>
      </c>
      <c r="B427" s="29"/>
      <c r="C427" s="29"/>
      <c r="D427" s="24">
        <v>633006</v>
      </c>
      <c r="E427" s="37" t="s">
        <v>3</v>
      </c>
      <c r="F427" s="117">
        <v>200.68</v>
      </c>
      <c r="G427" s="117">
        <v>0</v>
      </c>
      <c r="H427" s="117">
        <v>500</v>
      </c>
      <c r="I427" s="117">
        <v>500</v>
      </c>
      <c r="J427" s="117">
        <v>500</v>
      </c>
      <c r="K427" s="117">
        <v>500</v>
      </c>
      <c r="L427" s="117">
        <v>500</v>
      </c>
    </row>
    <row r="428" spans="1:12" ht="12.75" customHeight="1" outlineLevel="2" collapsed="1">
      <c r="A428" s="28" t="s">
        <v>30</v>
      </c>
      <c r="B428" s="29"/>
      <c r="C428" s="29">
        <v>635</v>
      </c>
      <c r="D428" s="24"/>
      <c r="E428" s="102" t="s">
        <v>201</v>
      </c>
      <c r="F428" s="117">
        <f aca="true" t="shared" si="378" ref="F428:H428">SUM(F429:F430)</f>
        <v>4014.8</v>
      </c>
      <c r="G428" s="117">
        <f t="shared" si="378"/>
        <v>9991.48</v>
      </c>
      <c r="H428" s="117">
        <f t="shared" si="378"/>
        <v>31500</v>
      </c>
      <c r="I428" s="117">
        <f aca="true" t="shared" si="379" ref="I428">SUM(I429:I430)</f>
        <v>1500</v>
      </c>
      <c r="J428" s="117">
        <f aca="true" t="shared" si="380" ref="J428:K428">SUM(J429:J430)</f>
        <v>31500</v>
      </c>
      <c r="K428" s="117">
        <f t="shared" si="380"/>
        <v>6500</v>
      </c>
      <c r="L428" s="117">
        <f aca="true" t="shared" si="381" ref="L428">SUM(L429:L430)</f>
        <v>6500</v>
      </c>
    </row>
    <row r="429" spans="1:12" ht="12.75" customHeight="1" hidden="1" outlineLevel="3">
      <c r="A429" s="28" t="s">
        <v>30</v>
      </c>
      <c r="B429" s="29"/>
      <c r="C429" s="29"/>
      <c r="D429" s="24">
        <v>635004</v>
      </c>
      <c r="E429" s="102" t="s">
        <v>321</v>
      </c>
      <c r="F429" s="117">
        <v>2300</v>
      </c>
      <c r="G429" s="117">
        <v>1650</v>
      </c>
      <c r="H429" s="117">
        <v>1500</v>
      </c>
      <c r="I429" s="117">
        <v>1500</v>
      </c>
      <c r="J429" s="117">
        <v>1500</v>
      </c>
      <c r="K429" s="117">
        <v>1500</v>
      </c>
      <c r="L429" s="117">
        <v>1500</v>
      </c>
    </row>
    <row r="430" spans="1:12" ht="12.75" customHeight="1" hidden="1" outlineLevel="3">
      <c r="A430" s="28" t="s">
        <v>30</v>
      </c>
      <c r="B430" s="29"/>
      <c r="C430" s="29"/>
      <c r="D430" s="24">
        <v>635006</v>
      </c>
      <c r="E430" s="37" t="s">
        <v>566</v>
      </c>
      <c r="F430" s="117">
        <v>1714.8</v>
      </c>
      <c r="G430" s="117">
        <v>8341.48</v>
      </c>
      <c r="H430" s="117">
        <v>30000</v>
      </c>
      <c r="I430" s="117">
        <v>0</v>
      </c>
      <c r="J430" s="117">
        <v>30000</v>
      </c>
      <c r="K430" s="117">
        <v>5000</v>
      </c>
      <c r="L430" s="117">
        <v>5000</v>
      </c>
    </row>
    <row r="431" spans="1:12" ht="12.75" customHeight="1" outlineLevel="2" collapsed="1">
      <c r="A431" s="28" t="s">
        <v>30</v>
      </c>
      <c r="B431" s="29"/>
      <c r="C431" s="29">
        <v>637</v>
      </c>
      <c r="D431" s="24"/>
      <c r="E431" s="37" t="s">
        <v>206</v>
      </c>
      <c r="F431" s="117">
        <f aca="true" t="shared" si="382" ref="F431:L431">F432</f>
        <v>291.1</v>
      </c>
      <c r="G431" s="117">
        <f t="shared" si="382"/>
        <v>358.6</v>
      </c>
      <c r="H431" s="117">
        <f t="shared" si="382"/>
        <v>1000</v>
      </c>
      <c r="I431" s="117">
        <f t="shared" si="382"/>
        <v>1000</v>
      </c>
      <c r="J431" s="117">
        <f t="shared" si="382"/>
        <v>1000</v>
      </c>
      <c r="K431" s="117">
        <f t="shared" si="382"/>
        <v>1000</v>
      </c>
      <c r="L431" s="117">
        <f t="shared" si="382"/>
        <v>1000</v>
      </c>
    </row>
    <row r="432" spans="1:12" ht="12.75" customHeight="1" hidden="1" outlineLevel="3">
      <c r="A432" s="28" t="s">
        <v>30</v>
      </c>
      <c r="B432" s="29"/>
      <c r="C432" s="29"/>
      <c r="D432" s="24">
        <v>637004</v>
      </c>
      <c r="E432" s="37" t="s">
        <v>208</v>
      </c>
      <c r="F432" s="117">
        <v>291.1</v>
      </c>
      <c r="G432" s="117">
        <v>358.6</v>
      </c>
      <c r="H432" s="117">
        <v>1000</v>
      </c>
      <c r="I432" s="117">
        <v>1000</v>
      </c>
      <c r="J432" s="117">
        <v>1000</v>
      </c>
      <c r="K432" s="117">
        <v>1000</v>
      </c>
      <c r="L432" s="117">
        <v>1000</v>
      </c>
    </row>
    <row r="433" spans="1:12" ht="12.75" customHeight="1">
      <c r="A433" s="34"/>
      <c r="B433" s="14"/>
      <c r="C433" s="14"/>
      <c r="D433" s="33"/>
      <c r="E433" s="85"/>
      <c r="F433" s="118"/>
      <c r="G433" s="118"/>
      <c r="H433" s="118"/>
      <c r="I433" s="118"/>
      <c r="J433" s="118"/>
      <c r="K433" s="118"/>
      <c r="L433" s="118"/>
    </row>
    <row r="434" spans="1:12" ht="18.75">
      <c r="A434" s="170" t="s">
        <v>153</v>
      </c>
      <c r="B434" s="170"/>
      <c r="C434" s="170"/>
      <c r="D434" s="170"/>
      <c r="E434" s="170"/>
      <c r="F434" s="108">
        <f aca="true" t="shared" si="383" ref="F434:H434">F435+F442+F451+F456</f>
        <v>60321.229999999996</v>
      </c>
      <c r="G434" s="108">
        <f t="shared" si="383"/>
        <v>61925.380000000005</v>
      </c>
      <c r="H434" s="108">
        <f t="shared" si="383"/>
        <v>78400</v>
      </c>
      <c r="I434" s="108">
        <f aca="true" t="shared" si="384" ref="I434">I435+I442+I451+I456</f>
        <v>88100</v>
      </c>
      <c r="J434" s="108">
        <f aca="true" t="shared" si="385" ref="J434:K434">J435+J442+J451+J456</f>
        <v>96000</v>
      </c>
      <c r="K434" s="108">
        <f t="shared" si="385"/>
        <v>96000</v>
      </c>
      <c r="L434" s="108">
        <f aca="true" t="shared" si="386" ref="L434">L435+L442+L451+L456</f>
        <v>96000</v>
      </c>
    </row>
    <row r="435" spans="1:12" ht="15.75" customHeight="1">
      <c r="A435" s="169" t="s">
        <v>154</v>
      </c>
      <c r="B435" s="169"/>
      <c r="C435" s="169"/>
      <c r="D435" s="99" t="s">
        <v>230</v>
      </c>
      <c r="E435" s="99"/>
      <c r="F435" s="101">
        <f aca="true" t="shared" si="387" ref="F435">F436+F441</f>
        <v>563.6</v>
      </c>
      <c r="G435" s="101">
        <f aca="true" t="shared" si="388" ref="G435:H435">G436+G441</f>
        <v>400</v>
      </c>
      <c r="H435" s="101">
        <f t="shared" si="388"/>
        <v>2000</v>
      </c>
      <c r="I435" s="101">
        <f aca="true" t="shared" si="389" ref="I435">I436+I441</f>
        <v>0</v>
      </c>
      <c r="J435" s="101">
        <f aca="true" t="shared" si="390" ref="J435:K435">J436+J441</f>
        <v>2000</v>
      </c>
      <c r="K435" s="101">
        <f t="shared" si="390"/>
        <v>2000</v>
      </c>
      <c r="L435" s="101">
        <f aca="true" t="shared" si="391" ref="L435">L436+L441</f>
        <v>2000</v>
      </c>
    </row>
    <row r="436" spans="1:12" s="11" customFormat="1" ht="12.75" customHeight="1" outlineLevel="1">
      <c r="A436" s="23" t="s">
        <v>103</v>
      </c>
      <c r="B436" s="29">
        <v>630</v>
      </c>
      <c r="C436" s="28"/>
      <c r="D436" s="30"/>
      <c r="E436" s="102" t="s">
        <v>210</v>
      </c>
      <c r="F436" s="117">
        <f aca="true" t="shared" si="392" ref="F436:L437">F437</f>
        <v>363.6</v>
      </c>
      <c r="G436" s="117">
        <f t="shared" si="392"/>
        <v>0</v>
      </c>
      <c r="H436" s="117">
        <f t="shared" si="392"/>
        <v>0</v>
      </c>
      <c r="I436" s="117">
        <f t="shared" si="392"/>
        <v>0</v>
      </c>
      <c r="J436" s="117">
        <f t="shared" si="392"/>
        <v>0</v>
      </c>
      <c r="K436" s="117">
        <f t="shared" si="392"/>
        <v>0</v>
      </c>
      <c r="L436" s="117">
        <f t="shared" si="392"/>
        <v>0</v>
      </c>
    </row>
    <row r="437" spans="1:12" ht="12.75" customHeight="1" outlineLevel="2">
      <c r="A437" s="23" t="s">
        <v>103</v>
      </c>
      <c r="B437" s="29"/>
      <c r="C437" s="29">
        <v>633</v>
      </c>
      <c r="D437" s="24"/>
      <c r="E437" s="102" t="s">
        <v>197</v>
      </c>
      <c r="F437" s="117">
        <f t="shared" si="392"/>
        <v>363.6</v>
      </c>
      <c r="G437" s="117">
        <f t="shared" si="392"/>
        <v>0</v>
      </c>
      <c r="H437" s="117">
        <f t="shared" si="392"/>
        <v>0</v>
      </c>
      <c r="I437" s="117">
        <f t="shared" si="392"/>
        <v>0</v>
      </c>
      <c r="J437" s="117">
        <f t="shared" si="392"/>
        <v>0</v>
      </c>
      <c r="K437" s="117">
        <f t="shared" si="392"/>
        <v>0</v>
      </c>
      <c r="L437" s="117">
        <f t="shared" si="392"/>
        <v>0</v>
      </c>
    </row>
    <row r="438" spans="1:12" ht="12.75" customHeight="1" hidden="1" outlineLevel="3">
      <c r="A438" s="23" t="s">
        <v>103</v>
      </c>
      <c r="B438" s="29"/>
      <c r="C438" s="29"/>
      <c r="D438" s="24">
        <v>633011</v>
      </c>
      <c r="E438" s="37" t="s">
        <v>438</v>
      </c>
      <c r="F438" s="117">
        <v>363.6</v>
      </c>
      <c r="G438" s="117">
        <v>0</v>
      </c>
      <c r="H438" s="117">
        <v>0</v>
      </c>
      <c r="I438" s="117">
        <v>0</v>
      </c>
      <c r="J438" s="117">
        <v>0</v>
      </c>
      <c r="K438" s="117">
        <v>0</v>
      </c>
      <c r="L438" s="117">
        <v>0</v>
      </c>
    </row>
    <row r="439" spans="1:12" ht="12.75" customHeight="1" outlineLevel="1">
      <c r="A439" s="23" t="s">
        <v>103</v>
      </c>
      <c r="B439" s="24">
        <v>640</v>
      </c>
      <c r="C439" s="24"/>
      <c r="D439" s="24"/>
      <c r="E439" s="22" t="s">
        <v>277</v>
      </c>
      <c r="F439" s="103">
        <f aca="true" t="shared" si="393" ref="F439:L440">F440</f>
        <v>200</v>
      </c>
      <c r="G439" s="103">
        <f t="shared" si="393"/>
        <v>400</v>
      </c>
      <c r="H439" s="103">
        <f t="shared" si="393"/>
        <v>2000</v>
      </c>
      <c r="I439" s="103">
        <f t="shared" si="393"/>
        <v>0</v>
      </c>
      <c r="J439" s="103">
        <f t="shared" si="393"/>
        <v>2000</v>
      </c>
      <c r="K439" s="103">
        <f t="shared" si="393"/>
        <v>2000</v>
      </c>
      <c r="L439" s="103">
        <f t="shared" si="393"/>
        <v>2000</v>
      </c>
    </row>
    <row r="440" spans="1:12" ht="12.75" customHeight="1" outlineLevel="2">
      <c r="A440" s="23" t="s">
        <v>103</v>
      </c>
      <c r="B440" s="24"/>
      <c r="C440" s="24">
        <v>642</v>
      </c>
      <c r="D440" s="24"/>
      <c r="E440" s="102" t="s">
        <v>302</v>
      </c>
      <c r="F440" s="103">
        <f t="shared" si="393"/>
        <v>200</v>
      </c>
      <c r="G440" s="103">
        <f t="shared" si="393"/>
        <v>400</v>
      </c>
      <c r="H440" s="103">
        <f t="shared" si="393"/>
        <v>2000</v>
      </c>
      <c r="I440" s="103">
        <f t="shared" si="393"/>
        <v>0</v>
      </c>
      <c r="J440" s="103">
        <f t="shared" si="393"/>
        <v>2000</v>
      </c>
      <c r="K440" s="103">
        <f t="shared" si="393"/>
        <v>2000</v>
      </c>
      <c r="L440" s="103">
        <f t="shared" si="393"/>
        <v>2000</v>
      </c>
    </row>
    <row r="441" spans="1:12" ht="12.75" customHeight="1" hidden="1" outlineLevel="3">
      <c r="A441" s="23" t="s">
        <v>103</v>
      </c>
      <c r="B441" s="24"/>
      <c r="C441" s="23"/>
      <c r="D441" s="24">
        <v>642026</v>
      </c>
      <c r="E441" s="102" t="s">
        <v>52</v>
      </c>
      <c r="F441" s="103">
        <v>200</v>
      </c>
      <c r="G441" s="103">
        <v>400</v>
      </c>
      <c r="H441" s="103">
        <v>2000</v>
      </c>
      <c r="I441" s="103">
        <v>0</v>
      </c>
      <c r="J441" s="103">
        <v>2000</v>
      </c>
      <c r="K441" s="103">
        <v>2000</v>
      </c>
      <c r="L441" s="103">
        <v>2000</v>
      </c>
    </row>
    <row r="442" spans="1:12" ht="15.75" customHeight="1">
      <c r="A442" s="169" t="s">
        <v>231</v>
      </c>
      <c r="B442" s="169"/>
      <c r="C442" s="169"/>
      <c r="D442" s="99" t="s">
        <v>232</v>
      </c>
      <c r="E442" s="99"/>
      <c r="F442" s="101">
        <f aca="true" t="shared" si="394" ref="F442">F443+F448</f>
        <v>18112.92</v>
      </c>
      <c r="G442" s="101">
        <f aca="true" t="shared" si="395" ref="G442:H442">G443+G448</f>
        <v>25197.06</v>
      </c>
      <c r="H442" s="101">
        <f t="shared" si="395"/>
        <v>29900</v>
      </c>
      <c r="I442" s="101">
        <f aca="true" t="shared" si="396" ref="I442">I443+I448</f>
        <v>26600</v>
      </c>
      <c r="J442" s="101">
        <f aca="true" t="shared" si="397" ref="J442:K442">J443+J448</f>
        <v>32500</v>
      </c>
      <c r="K442" s="101">
        <f t="shared" si="397"/>
        <v>32500</v>
      </c>
      <c r="L442" s="101">
        <f aca="true" t="shared" si="398" ref="L442">L443+L448</f>
        <v>32500</v>
      </c>
    </row>
    <row r="443" spans="1:12" ht="12.75" customHeight="1" outlineLevel="1">
      <c r="A443" s="23" t="s">
        <v>233</v>
      </c>
      <c r="B443" s="31">
        <v>630</v>
      </c>
      <c r="C443" s="31"/>
      <c r="D443" s="31"/>
      <c r="E443" s="102" t="s">
        <v>210</v>
      </c>
      <c r="F443" s="103">
        <f aca="true" t="shared" si="399" ref="F443:H443">F444+F446</f>
        <v>17042.92</v>
      </c>
      <c r="G443" s="103">
        <f t="shared" si="399"/>
        <v>23887.06</v>
      </c>
      <c r="H443" s="103">
        <f t="shared" si="399"/>
        <v>28500</v>
      </c>
      <c r="I443" s="103">
        <f aca="true" t="shared" si="400" ref="I443">I444+I446</f>
        <v>25000</v>
      </c>
      <c r="J443" s="103">
        <f aca="true" t="shared" si="401" ref="J443">J444+J446</f>
        <v>30500</v>
      </c>
      <c r="K443" s="103">
        <f aca="true" t="shared" si="402" ref="K443:L443">K444+K446</f>
        <v>30500</v>
      </c>
      <c r="L443" s="103">
        <f t="shared" si="402"/>
        <v>30500</v>
      </c>
    </row>
    <row r="444" spans="1:12" ht="12.75" customHeight="1" outlineLevel="2">
      <c r="A444" s="23" t="s">
        <v>233</v>
      </c>
      <c r="B444" s="31"/>
      <c r="C444" s="31">
        <v>634</v>
      </c>
      <c r="D444" s="31"/>
      <c r="E444" s="102" t="s">
        <v>301</v>
      </c>
      <c r="F444" s="103">
        <f aca="true" t="shared" si="403" ref="F444:L444">F445</f>
        <v>2863</v>
      </c>
      <c r="G444" s="103">
        <f t="shared" si="403"/>
        <v>1460</v>
      </c>
      <c r="H444" s="103">
        <f t="shared" si="403"/>
        <v>3500</v>
      </c>
      <c r="I444" s="103">
        <f t="shared" si="403"/>
        <v>0</v>
      </c>
      <c r="J444" s="103">
        <f t="shared" si="403"/>
        <v>3500</v>
      </c>
      <c r="K444" s="103">
        <f t="shared" si="403"/>
        <v>3500</v>
      </c>
      <c r="L444" s="103">
        <f t="shared" si="403"/>
        <v>3500</v>
      </c>
    </row>
    <row r="445" spans="1:12" ht="12.75" customHeight="1" hidden="1" outlineLevel="3">
      <c r="A445" s="23" t="s">
        <v>233</v>
      </c>
      <c r="B445" s="31"/>
      <c r="C445" s="31"/>
      <c r="D445" s="31">
        <v>634004</v>
      </c>
      <c r="E445" s="102" t="s">
        <v>234</v>
      </c>
      <c r="F445" s="103">
        <v>2863</v>
      </c>
      <c r="G445" s="103">
        <v>1460</v>
      </c>
      <c r="H445" s="103">
        <v>3500</v>
      </c>
      <c r="I445" s="103">
        <v>0</v>
      </c>
      <c r="J445" s="103">
        <v>3500</v>
      </c>
      <c r="K445" s="103">
        <v>3500</v>
      </c>
      <c r="L445" s="103">
        <v>3500</v>
      </c>
    </row>
    <row r="446" spans="1:12" ht="12.75" customHeight="1" outlineLevel="2" collapsed="1">
      <c r="A446" s="23" t="s">
        <v>233</v>
      </c>
      <c r="B446" s="31"/>
      <c r="C446" s="31">
        <v>637</v>
      </c>
      <c r="D446" s="31"/>
      <c r="E446" s="102" t="s">
        <v>206</v>
      </c>
      <c r="F446" s="103">
        <f aca="true" t="shared" si="404" ref="F446:L446">F447</f>
        <v>14179.92</v>
      </c>
      <c r="G446" s="103">
        <f t="shared" si="404"/>
        <v>22427.06</v>
      </c>
      <c r="H446" s="103">
        <f t="shared" si="404"/>
        <v>25000</v>
      </c>
      <c r="I446" s="103">
        <f t="shared" si="404"/>
        <v>25000</v>
      </c>
      <c r="J446" s="103">
        <f t="shared" si="404"/>
        <v>27000</v>
      </c>
      <c r="K446" s="103">
        <f t="shared" si="404"/>
        <v>27000</v>
      </c>
      <c r="L446" s="103">
        <f t="shared" si="404"/>
        <v>27000</v>
      </c>
    </row>
    <row r="447" spans="1:12" ht="12.75" customHeight="1" hidden="1" outlineLevel="3">
      <c r="A447" s="23" t="s">
        <v>233</v>
      </c>
      <c r="B447" s="31"/>
      <c r="C447" s="31"/>
      <c r="D447" s="31">
        <v>637014</v>
      </c>
      <c r="E447" s="102" t="s">
        <v>223</v>
      </c>
      <c r="F447" s="103">
        <v>14179.92</v>
      </c>
      <c r="G447" s="103">
        <v>22427.06</v>
      </c>
      <c r="H447" s="103">
        <v>25000</v>
      </c>
      <c r="I447" s="103">
        <v>25000</v>
      </c>
      <c r="J447" s="103">
        <v>27000</v>
      </c>
      <c r="K447" s="103">
        <v>27000</v>
      </c>
      <c r="L447" s="103">
        <v>27000</v>
      </c>
    </row>
    <row r="448" spans="1:12" ht="12.75" customHeight="1" outlineLevel="1">
      <c r="A448" s="23" t="s">
        <v>233</v>
      </c>
      <c r="B448" s="29">
        <v>640</v>
      </c>
      <c r="C448" s="28"/>
      <c r="D448" s="29"/>
      <c r="E448" s="22" t="s">
        <v>277</v>
      </c>
      <c r="F448" s="117">
        <f aca="true" t="shared" si="405" ref="F448:L449">F449</f>
        <v>1070</v>
      </c>
      <c r="G448" s="117">
        <f t="shared" si="405"/>
        <v>1310</v>
      </c>
      <c r="H448" s="117">
        <f t="shared" si="405"/>
        <v>1400</v>
      </c>
      <c r="I448" s="117">
        <f t="shared" si="405"/>
        <v>1600</v>
      </c>
      <c r="J448" s="117">
        <f t="shared" si="405"/>
        <v>2000</v>
      </c>
      <c r="K448" s="117">
        <f t="shared" si="405"/>
        <v>2000</v>
      </c>
      <c r="L448" s="117">
        <f t="shared" si="405"/>
        <v>2000</v>
      </c>
    </row>
    <row r="449" spans="1:12" ht="12.75" customHeight="1" outlineLevel="2">
      <c r="A449" s="23" t="s">
        <v>233</v>
      </c>
      <c r="B449" s="29"/>
      <c r="C449" s="28" t="s">
        <v>184</v>
      </c>
      <c r="D449" s="29"/>
      <c r="E449" s="37" t="s">
        <v>302</v>
      </c>
      <c r="F449" s="117">
        <f t="shared" si="405"/>
        <v>1070</v>
      </c>
      <c r="G449" s="117">
        <f t="shared" si="405"/>
        <v>1310</v>
      </c>
      <c r="H449" s="117">
        <f t="shared" si="405"/>
        <v>1400</v>
      </c>
      <c r="I449" s="117">
        <f t="shared" si="405"/>
        <v>1600</v>
      </c>
      <c r="J449" s="117">
        <f t="shared" si="405"/>
        <v>2000</v>
      </c>
      <c r="K449" s="117">
        <f t="shared" si="405"/>
        <v>2000</v>
      </c>
      <c r="L449" s="117">
        <f t="shared" si="405"/>
        <v>2000</v>
      </c>
    </row>
    <row r="450" spans="1:12" ht="12.75" customHeight="1" hidden="1" outlineLevel="3">
      <c r="A450" s="23" t="s">
        <v>233</v>
      </c>
      <c r="B450" s="29"/>
      <c r="C450" s="28"/>
      <c r="D450" s="29">
        <v>642014</v>
      </c>
      <c r="E450" s="37" t="s">
        <v>413</v>
      </c>
      <c r="F450" s="117">
        <v>1070</v>
      </c>
      <c r="G450" s="117">
        <v>1310</v>
      </c>
      <c r="H450" s="117">
        <v>1400</v>
      </c>
      <c r="I450" s="117">
        <v>1600</v>
      </c>
      <c r="J450" s="117">
        <v>2000</v>
      </c>
      <c r="K450" s="117">
        <v>2000</v>
      </c>
      <c r="L450" s="117">
        <v>2000</v>
      </c>
    </row>
    <row r="451" spans="1:12" ht="15.75" customHeight="1">
      <c r="A451" s="169" t="s">
        <v>79</v>
      </c>
      <c r="B451" s="169"/>
      <c r="C451" s="169"/>
      <c r="D451" s="99" t="s">
        <v>16</v>
      </c>
      <c r="E451" s="99"/>
      <c r="F451" s="101">
        <f aca="true" t="shared" si="406" ref="F451:L451">F452</f>
        <v>36290.03</v>
      </c>
      <c r="G451" s="101">
        <f t="shared" si="406"/>
        <v>31484.88</v>
      </c>
      <c r="H451" s="101">
        <f t="shared" si="406"/>
        <v>40500</v>
      </c>
      <c r="I451" s="101">
        <f t="shared" si="406"/>
        <v>55500</v>
      </c>
      <c r="J451" s="101">
        <f t="shared" si="406"/>
        <v>55500</v>
      </c>
      <c r="K451" s="101">
        <f t="shared" si="406"/>
        <v>55500</v>
      </c>
      <c r="L451" s="101">
        <f t="shared" si="406"/>
        <v>55500</v>
      </c>
    </row>
    <row r="452" spans="1:12" ht="12.75" customHeight="1" outlineLevel="1">
      <c r="A452" s="23" t="s">
        <v>233</v>
      </c>
      <c r="B452" s="24">
        <v>630</v>
      </c>
      <c r="C452" s="23"/>
      <c r="D452" s="24"/>
      <c r="E452" s="102" t="s">
        <v>210</v>
      </c>
      <c r="F452" s="103">
        <f aca="true" t="shared" si="407" ref="F452:L452">F453</f>
        <v>36290.03</v>
      </c>
      <c r="G452" s="103">
        <f t="shared" si="407"/>
        <v>31484.88</v>
      </c>
      <c r="H452" s="103">
        <f t="shared" si="407"/>
        <v>40500</v>
      </c>
      <c r="I452" s="103">
        <f t="shared" si="407"/>
        <v>55500</v>
      </c>
      <c r="J452" s="103">
        <f t="shared" si="407"/>
        <v>55500</v>
      </c>
      <c r="K452" s="103">
        <f t="shared" si="407"/>
        <v>55500</v>
      </c>
      <c r="L452" s="103">
        <f t="shared" si="407"/>
        <v>55500</v>
      </c>
    </row>
    <row r="453" spans="1:12" ht="12.75" customHeight="1" outlineLevel="2">
      <c r="A453" s="23" t="s">
        <v>233</v>
      </c>
      <c r="B453" s="24"/>
      <c r="C453" s="24">
        <v>637</v>
      </c>
      <c r="D453" s="24"/>
      <c r="E453" s="22" t="s">
        <v>206</v>
      </c>
      <c r="F453" s="103">
        <f aca="true" t="shared" si="408" ref="F453">SUM(F454:F455)</f>
        <v>36290.03</v>
      </c>
      <c r="G453" s="103">
        <f aca="true" t="shared" si="409" ref="G453:H453">SUM(G454:G455)</f>
        <v>31484.88</v>
      </c>
      <c r="H453" s="103">
        <f t="shared" si="409"/>
        <v>40500</v>
      </c>
      <c r="I453" s="103">
        <f aca="true" t="shared" si="410" ref="I453">SUM(I454:I455)</f>
        <v>55500</v>
      </c>
      <c r="J453" s="103">
        <f aca="true" t="shared" si="411" ref="J453:K453">SUM(J454:J455)</f>
        <v>55500</v>
      </c>
      <c r="K453" s="103">
        <f t="shared" si="411"/>
        <v>55500</v>
      </c>
      <c r="L453" s="103">
        <f aca="true" t="shared" si="412" ref="L453">SUM(L454:L455)</f>
        <v>55500</v>
      </c>
    </row>
    <row r="454" spans="1:12" ht="12.75" customHeight="1" hidden="1" outlineLevel="3">
      <c r="A454" s="23" t="s">
        <v>233</v>
      </c>
      <c r="B454" s="24"/>
      <c r="C454" s="24"/>
      <c r="D454" s="24">
        <v>637004</v>
      </c>
      <c r="E454" s="22" t="s">
        <v>16</v>
      </c>
      <c r="F454" s="103">
        <v>35970.03</v>
      </c>
      <c r="G454" s="103">
        <v>31004.88</v>
      </c>
      <c r="H454" s="103">
        <v>40000</v>
      </c>
      <c r="I454" s="103">
        <v>55000</v>
      </c>
      <c r="J454" s="103">
        <v>55000</v>
      </c>
      <c r="K454" s="103">
        <v>55000</v>
      </c>
      <c r="L454" s="103">
        <v>55000</v>
      </c>
    </row>
    <row r="455" spans="1:12" ht="12.75" customHeight="1" hidden="1" outlineLevel="3">
      <c r="A455" s="23" t="s">
        <v>233</v>
      </c>
      <c r="B455" s="24"/>
      <c r="C455" s="24"/>
      <c r="D455" s="24">
        <v>637011</v>
      </c>
      <c r="E455" s="22" t="s">
        <v>448</v>
      </c>
      <c r="F455" s="103">
        <v>320</v>
      </c>
      <c r="G455" s="103">
        <v>480</v>
      </c>
      <c r="H455" s="103">
        <v>500</v>
      </c>
      <c r="I455" s="103">
        <v>500</v>
      </c>
      <c r="J455" s="103">
        <v>500</v>
      </c>
      <c r="K455" s="103">
        <v>500</v>
      </c>
      <c r="L455" s="103">
        <v>500</v>
      </c>
    </row>
    <row r="456" spans="1:12" s="3" customFormat="1" ht="15.75" customHeight="1">
      <c r="A456" s="174" t="s">
        <v>459</v>
      </c>
      <c r="B456" s="174"/>
      <c r="C456" s="174"/>
      <c r="D456" s="115" t="s">
        <v>460</v>
      </c>
      <c r="E456" s="115"/>
      <c r="F456" s="116">
        <f aca="true" t="shared" si="413" ref="F456:L458">F457</f>
        <v>5354.68</v>
      </c>
      <c r="G456" s="116">
        <f t="shared" si="413"/>
        <v>4843.44</v>
      </c>
      <c r="H456" s="116">
        <f t="shared" si="413"/>
        <v>6000</v>
      </c>
      <c r="I456" s="116">
        <f t="shared" si="413"/>
        <v>6000</v>
      </c>
      <c r="J456" s="116">
        <f t="shared" si="413"/>
        <v>6000</v>
      </c>
      <c r="K456" s="116">
        <f t="shared" si="413"/>
        <v>6000</v>
      </c>
      <c r="L456" s="116">
        <f t="shared" si="413"/>
        <v>6000</v>
      </c>
    </row>
    <row r="457" spans="1:12" s="3" customFormat="1" ht="12.75" customHeight="1" outlineLevel="1">
      <c r="A457" s="28" t="s">
        <v>103</v>
      </c>
      <c r="B457" s="29">
        <v>640</v>
      </c>
      <c r="C457" s="28"/>
      <c r="D457" s="29"/>
      <c r="E457" s="38" t="s">
        <v>277</v>
      </c>
      <c r="F457" s="117">
        <f t="shared" si="413"/>
        <v>5354.68</v>
      </c>
      <c r="G457" s="117">
        <f t="shared" si="413"/>
        <v>4843.44</v>
      </c>
      <c r="H457" s="117">
        <f t="shared" si="413"/>
        <v>6000</v>
      </c>
      <c r="I457" s="117">
        <f t="shared" si="413"/>
        <v>6000</v>
      </c>
      <c r="J457" s="117">
        <f t="shared" si="413"/>
        <v>6000</v>
      </c>
      <c r="K457" s="117">
        <f t="shared" si="413"/>
        <v>6000</v>
      </c>
      <c r="L457" s="117">
        <f t="shared" si="413"/>
        <v>6000</v>
      </c>
    </row>
    <row r="458" spans="1:12" s="3" customFormat="1" ht="12.75" customHeight="1" outlineLevel="2">
      <c r="A458" s="28" t="s">
        <v>103</v>
      </c>
      <c r="B458" s="29"/>
      <c r="C458" s="29">
        <v>642</v>
      </c>
      <c r="D458" s="29"/>
      <c r="E458" s="37" t="s">
        <v>302</v>
      </c>
      <c r="F458" s="117">
        <f t="shared" si="413"/>
        <v>5354.68</v>
      </c>
      <c r="G458" s="117">
        <f t="shared" si="413"/>
        <v>4843.44</v>
      </c>
      <c r="H458" s="117">
        <f t="shared" si="413"/>
        <v>6000</v>
      </c>
      <c r="I458" s="117">
        <f t="shared" si="413"/>
        <v>6000</v>
      </c>
      <c r="J458" s="117">
        <f t="shared" si="413"/>
        <v>6000</v>
      </c>
      <c r="K458" s="117">
        <f t="shared" si="413"/>
        <v>6000</v>
      </c>
      <c r="L458" s="117">
        <f t="shared" si="413"/>
        <v>6000</v>
      </c>
    </row>
    <row r="459" spans="1:12" s="3" customFormat="1" ht="12.75" customHeight="1" hidden="1" outlineLevel="3">
      <c r="A459" s="28" t="s">
        <v>103</v>
      </c>
      <c r="B459" s="29"/>
      <c r="C459" s="29"/>
      <c r="D459" s="29">
        <v>642001</v>
      </c>
      <c r="E459" s="38" t="s">
        <v>461</v>
      </c>
      <c r="F459" s="117">
        <v>5354.68</v>
      </c>
      <c r="G459" s="156">
        <v>4843.44</v>
      </c>
      <c r="H459" s="156">
        <v>6000</v>
      </c>
      <c r="I459" s="156">
        <v>6000</v>
      </c>
      <c r="J459" s="156">
        <v>6000</v>
      </c>
      <c r="K459" s="156">
        <v>6000</v>
      </c>
      <c r="L459" s="156">
        <v>6000</v>
      </c>
    </row>
    <row r="460" spans="1:12" ht="12.75" customHeight="1">
      <c r="A460" s="32"/>
      <c r="B460" s="33"/>
      <c r="C460" s="33"/>
      <c r="D460" s="33"/>
      <c r="E460" s="35"/>
      <c r="F460" s="114"/>
      <c r="G460" s="114"/>
      <c r="H460" s="114"/>
      <c r="I460" s="114"/>
      <c r="J460" s="114"/>
      <c r="K460" s="114"/>
      <c r="L460" s="114"/>
    </row>
    <row r="461" spans="1:12" ht="18.75">
      <c r="A461" s="170" t="s">
        <v>166</v>
      </c>
      <c r="B461" s="170"/>
      <c r="C461" s="170"/>
      <c r="D461" s="170"/>
      <c r="E461" s="170"/>
      <c r="F461" s="108">
        <f aca="true" t="shared" si="414" ref="F461:L461">F462</f>
        <v>422829.38999999996</v>
      </c>
      <c r="G461" s="108">
        <f t="shared" si="414"/>
        <v>524700.2500000001</v>
      </c>
      <c r="H461" s="108">
        <f t="shared" si="414"/>
        <v>612785</v>
      </c>
      <c r="I461" s="108">
        <f t="shared" si="414"/>
        <v>611485</v>
      </c>
      <c r="J461" s="108">
        <f t="shared" si="414"/>
        <v>624050</v>
      </c>
      <c r="K461" s="108">
        <f t="shared" si="414"/>
        <v>623550</v>
      </c>
      <c r="L461" s="108">
        <f t="shared" si="414"/>
        <v>623550</v>
      </c>
    </row>
    <row r="462" spans="1:12" ht="15.75">
      <c r="A462" s="174" t="s">
        <v>80</v>
      </c>
      <c r="B462" s="174"/>
      <c r="C462" s="174"/>
      <c r="D462" s="115" t="s">
        <v>27</v>
      </c>
      <c r="E462" s="115"/>
      <c r="F462" s="116">
        <f aca="true" t="shared" si="415" ref="F462:H462">F463+F467+F477+F529+F533</f>
        <v>422829.38999999996</v>
      </c>
      <c r="G462" s="116">
        <f t="shared" si="415"/>
        <v>524700.2500000001</v>
      </c>
      <c r="H462" s="116">
        <f t="shared" si="415"/>
        <v>612785</v>
      </c>
      <c r="I462" s="116">
        <f aca="true" t="shared" si="416" ref="I462">I463+I467+I477+I529+I533</f>
        <v>611485</v>
      </c>
      <c r="J462" s="116">
        <f aca="true" t="shared" si="417" ref="J462:K462">J463+J467+J477+J529+J533</f>
        <v>624050</v>
      </c>
      <c r="K462" s="116">
        <f t="shared" si="417"/>
        <v>623550</v>
      </c>
      <c r="L462" s="116">
        <f aca="true" t="shared" si="418" ref="L462">L463+L467+L477+L529+L533</f>
        <v>623550</v>
      </c>
    </row>
    <row r="463" spans="1:12" ht="12.75" customHeight="1" outlineLevel="1">
      <c r="A463" s="28" t="s">
        <v>47</v>
      </c>
      <c r="B463" s="29">
        <v>610</v>
      </c>
      <c r="C463" s="28"/>
      <c r="D463" s="29"/>
      <c r="E463" s="102" t="s">
        <v>276</v>
      </c>
      <c r="F463" s="117">
        <f aca="true" t="shared" si="419" ref="F463:H463">F464+F465</f>
        <v>234493.63999999998</v>
      </c>
      <c r="G463" s="117">
        <f t="shared" si="419"/>
        <v>305013.9</v>
      </c>
      <c r="H463" s="117">
        <f t="shared" si="419"/>
        <v>330000</v>
      </c>
      <c r="I463" s="117">
        <f aca="true" t="shared" si="420" ref="I463">I464+I465</f>
        <v>330000</v>
      </c>
      <c r="J463" s="117">
        <f aca="true" t="shared" si="421" ref="J463">J464+J465</f>
        <v>350000</v>
      </c>
      <c r="K463" s="117">
        <f aca="true" t="shared" si="422" ref="K463:L463">K464+K465</f>
        <v>350000</v>
      </c>
      <c r="L463" s="117">
        <f t="shared" si="422"/>
        <v>350000</v>
      </c>
    </row>
    <row r="464" spans="1:12" ht="12.75" customHeight="1" outlineLevel="2">
      <c r="A464" s="28" t="s">
        <v>47</v>
      </c>
      <c r="B464" s="29"/>
      <c r="C464" s="29">
        <v>611</v>
      </c>
      <c r="D464" s="29"/>
      <c r="E464" s="37" t="s">
        <v>0</v>
      </c>
      <c r="F464" s="117">
        <v>233310.59</v>
      </c>
      <c r="G464" s="103">
        <v>304335.31</v>
      </c>
      <c r="H464" s="103">
        <v>330000</v>
      </c>
      <c r="I464" s="103">
        <v>330000</v>
      </c>
      <c r="J464" s="103">
        <v>350000</v>
      </c>
      <c r="K464" s="103">
        <v>350000</v>
      </c>
      <c r="L464" s="103">
        <v>350000</v>
      </c>
    </row>
    <row r="465" spans="1:12" s="3" customFormat="1" ht="12.75" customHeight="1" outlineLevel="2" collapsed="1">
      <c r="A465" s="28" t="s">
        <v>47</v>
      </c>
      <c r="B465" s="29"/>
      <c r="C465" s="28" t="s">
        <v>456</v>
      </c>
      <c r="D465" s="29"/>
      <c r="E465" s="37" t="s">
        <v>457</v>
      </c>
      <c r="F465" s="117">
        <f aca="true" t="shared" si="423" ref="F465:L465">F466</f>
        <v>1183.05</v>
      </c>
      <c r="G465" s="117">
        <f t="shared" si="423"/>
        <v>678.59</v>
      </c>
      <c r="H465" s="117">
        <f t="shared" si="423"/>
        <v>0</v>
      </c>
      <c r="I465" s="117">
        <f t="shared" si="423"/>
        <v>0</v>
      </c>
      <c r="J465" s="117">
        <f t="shared" si="423"/>
        <v>0</v>
      </c>
      <c r="K465" s="117">
        <f t="shared" si="423"/>
        <v>0</v>
      </c>
      <c r="L465" s="117">
        <f t="shared" si="423"/>
        <v>0</v>
      </c>
    </row>
    <row r="466" spans="1:12" s="3" customFormat="1" ht="12.75" customHeight="1" hidden="1" outlineLevel="3">
      <c r="A466" s="28" t="s">
        <v>47</v>
      </c>
      <c r="B466" s="29"/>
      <c r="C466" s="28"/>
      <c r="D466" s="29">
        <v>612002</v>
      </c>
      <c r="E466" s="37" t="s">
        <v>458</v>
      </c>
      <c r="F466" s="117">
        <v>1183.05</v>
      </c>
      <c r="G466" s="156">
        <v>678.59</v>
      </c>
      <c r="H466" s="156">
        <v>0</v>
      </c>
      <c r="I466" s="156">
        <v>0</v>
      </c>
      <c r="J466" s="156">
        <v>0</v>
      </c>
      <c r="K466" s="156">
        <v>0</v>
      </c>
      <c r="L466" s="156">
        <v>0</v>
      </c>
    </row>
    <row r="467" spans="1:12" ht="12.75" customHeight="1" outlineLevel="1">
      <c r="A467" s="28" t="s">
        <v>47</v>
      </c>
      <c r="B467" s="29">
        <v>620</v>
      </c>
      <c r="C467" s="29"/>
      <c r="D467" s="29"/>
      <c r="E467" s="37" t="s">
        <v>185</v>
      </c>
      <c r="F467" s="117">
        <f aca="true" t="shared" si="424" ref="F467:H467">SUM(F468:F470)</f>
        <v>82915.9</v>
      </c>
      <c r="G467" s="117">
        <f t="shared" si="424"/>
        <v>98629.19</v>
      </c>
      <c r="H467" s="117">
        <f t="shared" si="424"/>
        <v>115335</v>
      </c>
      <c r="I467" s="117">
        <f aca="true" t="shared" si="425" ref="I467">SUM(I468:I470)</f>
        <v>115335</v>
      </c>
      <c r="J467" s="117">
        <f aca="true" t="shared" si="426" ref="J467">SUM(J468:J470)</f>
        <v>122300</v>
      </c>
      <c r="K467" s="117">
        <f aca="true" t="shared" si="427" ref="K467:L467">SUM(K468:K470)</f>
        <v>122300</v>
      </c>
      <c r="L467" s="117">
        <f t="shared" si="427"/>
        <v>122300</v>
      </c>
    </row>
    <row r="468" spans="1:12" ht="12.75" customHeight="1" outlineLevel="2">
      <c r="A468" s="28" t="s">
        <v>47</v>
      </c>
      <c r="B468" s="29"/>
      <c r="C468" s="28" t="s">
        <v>169</v>
      </c>
      <c r="D468" s="29"/>
      <c r="E468" s="37" t="s">
        <v>186</v>
      </c>
      <c r="F468" s="117">
        <v>15165.7</v>
      </c>
      <c r="G468" s="103">
        <v>17261.15</v>
      </c>
      <c r="H468" s="103">
        <v>22000</v>
      </c>
      <c r="I468" s="103">
        <v>22000</v>
      </c>
      <c r="J468" s="103">
        <v>21000</v>
      </c>
      <c r="K468" s="103">
        <v>21000</v>
      </c>
      <c r="L468" s="103">
        <v>21000</v>
      </c>
    </row>
    <row r="469" spans="1:12" ht="12.75" customHeight="1" outlineLevel="2">
      <c r="A469" s="28" t="s">
        <v>47</v>
      </c>
      <c r="B469" s="29"/>
      <c r="C469" s="28" t="s">
        <v>170</v>
      </c>
      <c r="D469" s="29"/>
      <c r="E469" s="37" t="s">
        <v>187</v>
      </c>
      <c r="F469" s="117">
        <v>7540.21</v>
      </c>
      <c r="G469" s="103">
        <v>11694.53</v>
      </c>
      <c r="H469" s="103">
        <v>11000</v>
      </c>
      <c r="I469" s="103">
        <v>11000</v>
      </c>
      <c r="J469" s="103">
        <v>14000</v>
      </c>
      <c r="K469" s="103">
        <v>14000</v>
      </c>
      <c r="L469" s="103">
        <v>14000</v>
      </c>
    </row>
    <row r="470" spans="1:12" ht="12.75" customHeight="1" outlineLevel="2">
      <c r="A470" s="28" t="s">
        <v>47</v>
      </c>
      <c r="B470" s="29"/>
      <c r="C470" s="28" t="s">
        <v>171</v>
      </c>
      <c r="D470" s="29"/>
      <c r="E470" s="37" t="s">
        <v>188</v>
      </c>
      <c r="F470" s="117">
        <f aca="true" t="shared" si="428" ref="F470:H470">SUM(F471:F476)</f>
        <v>60209.99</v>
      </c>
      <c r="G470" s="117">
        <f t="shared" si="428"/>
        <v>69673.51000000001</v>
      </c>
      <c r="H470" s="117">
        <f t="shared" si="428"/>
        <v>82335</v>
      </c>
      <c r="I470" s="117">
        <f aca="true" t="shared" si="429" ref="I470">SUM(I471:I476)</f>
        <v>82335</v>
      </c>
      <c r="J470" s="117">
        <f aca="true" t="shared" si="430" ref="J470">SUM(J471:J476)</f>
        <v>87300</v>
      </c>
      <c r="K470" s="117">
        <f aca="true" t="shared" si="431" ref="K470:L470">SUM(K471:K476)</f>
        <v>87300</v>
      </c>
      <c r="L470" s="117">
        <f t="shared" si="431"/>
        <v>87300</v>
      </c>
    </row>
    <row r="471" spans="1:12" ht="12.75" customHeight="1" hidden="1" outlineLevel="3">
      <c r="A471" s="28" t="s">
        <v>47</v>
      </c>
      <c r="B471" s="29"/>
      <c r="C471" s="28"/>
      <c r="D471" s="29">
        <v>625001</v>
      </c>
      <c r="E471" s="37" t="s">
        <v>189</v>
      </c>
      <c r="F471" s="117">
        <v>3376.29</v>
      </c>
      <c r="G471" s="103">
        <v>3964.51</v>
      </c>
      <c r="H471" s="103">
        <v>4620</v>
      </c>
      <c r="I471" s="103">
        <v>4620</v>
      </c>
      <c r="J471" s="103">
        <v>4900</v>
      </c>
      <c r="K471" s="103">
        <v>4900</v>
      </c>
      <c r="L471" s="103">
        <v>4900</v>
      </c>
    </row>
    <row r="472" spans="1:12" ht="12.75" customHeight="1" hidden="1" outlineLevel="3">
      <c r="A472" s="28" t="s">
        <v>47</v>
      </c>
      <c r="B472" s="29"/>
      <c r="C472" s="28"/>
      <c r="D472" s="29">
        <v>625002</v>
      </c>
      <c r="E472" s="37" t="s">
        <v>190</v>
      </c>
      <c r="F472" s="117">
        <v>34664.07</v>
      </c>
      <c r="G472" s="103">
        <v>39853.88</v>
      </c>
      <c r="H472" s="103">
        <v>46200</v>
      </c>
      <c r="I472" s="103">
        <v>46200</v>
      </c>
      <c r="J472" s="103">
        <v>49000</v>
      </c>
      <c r="K472" s="103">
        <v>49000</v>
      </c>
      <c r="L472" s="103">
        <v>49000</v>
      </c>
    </row>
    <row r="473" spans="1:12" ht="12.75" customHeight="1" hidden="1" outlineLevel="3">
      <c r="A473" s="28" t="s">
        <v>47</v>
      </c>
      <c r="B473" s="29"/>
      <c r="C473" s="28"/>
      <c r="D473" s="29">
        <v>625003</v>
      </c>
      <c r="E473" s="37" t="s">
        <v>191</v>
      </c>
      <c r="F473" s="117">
        <v>1979.96</v>
      </c>
      <c r="G473" s="103">
        <v>2276.41</v>
      </c>
      <c r="H473" s="103">
        <v>2640</v>
      </c>
      <c r="I473" s="103">
        <v>2640</v>
      </c>
      <c r="J473" s="103">
        <v>2800</v>
      </c>
      <c r="K473" s="103">
        <v>2800</v>
      </c>
      <c r="L473" s="103">
        <v>2800</v>
      </c>
    </row>
    <row r="474" spans="1:12" ht="12.75" customHeight="1" hidden="1" outlineLevel="3">
      <c r="A474" s="28" t="s">
        <v>47</v>
      </c>
      <c r="B474" s="29"/>
      <c r="C474" s="28"/>
      <c r="D474" s="29">
        <v>625004</v>
      </c>
      <c r="E474" s="37" t="s">
        <v>192</v>
      </c>
      <c r="F474" s="117">
        <v>6331.1</v>
      </c>
      <c r="G474" s="103">
        <v>7682.64</v>
      </c>
      <c r="H474" s="103">
        <v>9900</v>
      </c>
      <c r="I474" s="103">
        <v>9900</v>
      </c>
      <c r="J474" s="103">
        <v>10500</v>
      </c>
      <c r="K474" s="103">
        <v>10500</v>
      </c>
      <c r="L474" s="103">
        <v>10500</v>
      </c>
    </row>
    <row r="475" spans="1:12" ht="12.75" customHeight="1" hidden="1" outlineLevel="3">
      <c r="A475" s="28" t="s">
        <v>47</v>
      </c>
      <c r="B475" s="29"/>
      <c r="C475" s="28"/>
      <c r="D475" s="29">
        <v>625005</v>
      </c>
      <c r="E475" s="37" t="s">
        <v>193</v>
      </c>
      <c r="F475" s="117">
        <v>2098.28</v>
      </c>
      <c r="G475" s="103">
        <v>2375.12</v>
      </c>
      <c r="H475" s="103">
        <v>3300</v>
      </c>
      <c r="I475" s="103">
        <v>3300</v>
      </c>
      <c r="J475" s="103">
        <v>3500</v>
      </c>
      <c r="K475" s="103">
        <v>3500</v>
      </c>
      <c r="L475" s="103">
        <v>3500</v>
      </c>
    </row>
    <row r="476" spans="1:12" ht="12.75" customHeight="1" hidden="1" outlineLevel="3">
      <c r="A476" s="28" t="s">
        <v>47</v>
      </c>
      <c r="B476" s="29"/>
      <c r="C476" s="28"/>
      <c r="D476" s="29">
        <v>625007</v>
      </c>
      <c r="E476" s="37" t="s">
        <v>194</v>
      </c>
      <c r="F476" s="117">
        <v>11760.29</v>
      </c>
      <c r="G476" s="103">
        <v>13520.95</v>
      </c>
      <c r="H476" s="103">
        <v>15675</v>
      </c>
      <c r="I476" s="103">
        <v>15675</v>
      </c>
      <c r="J476" s="103">
        <v>16600</v>
      </c>
      <c r="K476" s="103">
        <v>16600</v>
      </c>
      <c r="L476" s="103">
        <v>16600</v>
      </c>
    </row>
    <row r="477" spans="1:12" ht="12.75" customHeight="1" outlineLevel="1">
      <c r="A477" s="28" t="s">
        <v>47</v>
      </c>
      <c r="B477" s="29">
        <v>630</v>
      </c>
      <c r="C477" s="28"/>
      <c r="D477" s="29"/>
      <c r="E477" s="102" t="s">
        <v>210</v>
      </c>
      <c r="F477" s="117">
        <f aca="true" t="shared" si="432" ref="F477:H477">F478+F480+F487+F495+F501+F507+F509</f>
        <v>96919.29</v>
      </c>
      <c r="G477" s="117">
        <f t="shared" si="432"/>
        <v>110205.6</v>
      </c>
      <c r="H477" s="117">
        <f t="shared" si="432"/>
        <v>153350</v>
      </c>
      <c r="I477" s="117">
        <f aca="true" t="shared" si="433" ref="I477">I478+I480+I487+I495+I501+I507+I509</f>
        <v>151850</v>
      </c>
      <c r="J477" s="117">
        <f aca="true" t="shared" si="434" ref="J477">J478+J480+J487+J495+J501+J507+J509</f>
        <v>138150</v>
      </c>
      <c r="K477" s="117">
        <f aca="true" t="shared" si="435" ref="K477:L477">K478+K480+K487+K495+K501+K507+K509</f>
        <v>138150</v>
      </c>
      <c r="L477" s="117">
        <f t="shared" si="435"/>
        <v>138150</v>
      </c>
    </row>
    <row r="478" spans="1:12" ht="12.75" customHeight="1" outlineLevel="2">
      <c r="A478" s="28" t="s">
        <v>47</v>
      </c>
      <c r="B478" s="29"/>
      <c r="C478" s="28" t="s">
        <v>211</v>
      </c>
      <c r="D478" s="29"/>
      <c r="E478" s="37" t="s">
        <v>1</v>
      </c>
      <c r="F478" s="117">
        <f aca="true" t="shared" si="436" ref="F478:L478">F479</f>
        <v>409.83</v>
      </c>
      <c r="G478" s="117">
        <f t="shared" si="436"/>
        <v>175.41</v>
      </c>
      <c r="H478" s="117">
        <f t="shared" si="436"/>
        <v>500</v>
      </c>
      <c r="I478" s="117">
        <f t="shared" si="436"/>
        <v>500</v>
      </c>
      <c r="J478" s="117">
        <f t="shared" si="436"/>
        <v>500</v>
      </c>
      <c r="K478" s="117">
        <f t="shared" si="436"/>
        <v>500</v>
      </c>
      <c r="L478" s="117">
        <f t="shared" si="436"/>
        <v>500</v>
      </c>
    </row>
    <row r="479" spans="1:12" ht="12.75" customHeight="1" hidden="1" outlineLevel="3">
      <c r="A479" s="28" t="s">
        <v>47</v>
      </c>
      <c r="B479" s="29"/>
      <c r="C479" s="28"/>
      <c r="D479" s="29">
        <v>631001</v>
      </c>
      <c r="E479" s="37" t="s">
        <v>212</v>
      </c>
      <c r="F479" s="117">
        <v>409.83</v>
      </c>
      <c r="G479" s="103">
        <v>175.41</v>
      </c>
      <c r="H479" s="103">
        <v>500</v>
      </c>
      <c r="I479" s="103">
        <v>500</v>
      </c>
      <c r="J479" s="103">
        <v>500</v>
      </c>
      <c r="K479" s="103">
        <v>500</v>
      </c>
      <c r="L479" s="103">
        <v>500</v>
      </c>
    </row>
    <row r="480" spans="1:12" ht="12.75" customHeight="1" outlineLevel="2" collapsed="1">
      <c r="A480" s="28" t="s">
        <v>47</v>
      </c>
      <c r="B480" s="29"/>
      <c r="C480" s="28" t="s">
        <v>183</v>
      </c>
      <c r="D480" s="29"/>
      <c r="E480" s="37" t="s">
        <v>195</v>
      </c>
      <c r="F480" s="117">
        <f aca="true" t="shared" si="437" ref="F480:H480">SUM(F481:F486)</f>
        <v>20767.34</v>
      </c>
      <c r="G480" s="117">
        <f t="shared" si="437"/>
        <v>24089.57</v>
      </c>
      <c r="H480" s="117">
        <f t="shared" si="437"/>
        <v>24100</v>
      </c>
      <c r="I480" s="117">
        <f aca="true" t="shared" si="438" ref="I480">SUM(I481:I486)</f>
        <v>24100</v>
      </c>
      <c r="J480" s="117">
        <f aca="true" t="shared" si="439" ref="J480">SUM(J481:J486)</f>
        <v>27000</v>
      </c>
      <c r="K480" s="117">
        <f aca="true" t="shared" si="440" ref="K480:L480">SUM(K481:K486)</f>
        <v>27000</v>
      </c>
      <c r="L480" s="117">
        <f t="shared" si="440"/>
        <v>27000</v>
      </c>
    </row>
    <row r="481" spans="1:12" ht="12.75" customHeight="1" hidden="1" outlineLevel="3">
      <c r="A481" s="28" t="s">
        <v>47</v>
      </c>
      <c r="B481" s="29"/>
      <c r="C481" s="28"/>
      <c r="D481" s="29">
        <v>632001</v>
      </c>
      <c r="E481" s="37" t="s">
        <v>262</v>
      </c>
      <c r="F481" s="103">
        <v>2969.48</v>
      </c>
      <c r="G481" s="117">
        <v>3454.45</v>
      </c>
      <c r="H481" s="117">
        <v>3000</v>
      </c>
      <c r="I481" s="117">
        <v>3000</v>
      </c>
      <c r="J481" s="117">
        <v>3500</v>
      </c>
      <c r="K481" s="117">
        <v>3500</v>
      </c>
      <c r="L481" s="117">
        <v>3500</v>
      </c>
    </row>
    <row r="482" spans="1:12" ht="12.75" customHeight="1" hidden="1" outlineLevel="3">
      <c r="A482" s="28" t="s">
        <v>47</v>
      </c>
      <c r="B482" s="29"/>
      <c r="C482" s="28"/>
      <c r="D482" s="29">
        <v>632001</v>
      </c>
      <c r="E482" s="37" t="s">
        <v>263</v>
      </c>
      <c r="F482" s="103">
        <v>2101</v>
      </c>
      <c r="G482" s="117">
        <v>2101</v>
      </c>
      <c r="H482" s="117">
        <v>2100</v>
      </c>
      <c r="I482" s="117">
        <v>2100</v>
      </c>
      <c r="J482" s="117">
        <v>2500</v>
      </c>
      <c r="K482" s="117">
        <v>2500</v>
      </c>
      <c r="L482" s="117">
        <v>2500</v>
      </c>
    </row>
    <row r="483" spans="1:12" ht="12.75" customHeight="1" hidden="1" outlineLevel="3">
      <c r="A483" s="28" t="s">
        <v>47</v>
      </c>
      <c r="B483" s="29"/>
      <c r="C483" s="28"/>
      <c r="D483" s="29">
        <v>632002</v>
      </c>
      <c r="E483" s="37" t="s">
        <v>196</v>
      </c>
      <c r="F483" s="117">
        <v>298.7</v>
      </c>
      <c r="G483" s="117">
        <v>387.87</v>
      </c>
      <c r="H483" s="117">
        <v>500</v>
      </c>
      <c r="I483" s="117">
        <v>500</v>
      </c>
      <c r="J483" s="117">
        <v>500</v>
      </c>
      <c r="K483" s="117">
        <v>500</v>
      </c>
      <c r="L483" s="117">
        <v>500</v>
      </c>
    </row>
    <row r="484" spans="1:12" ht="12.75" customHeight="1" hidden="1" outlineLevel="3">
      <c r="A484" s="28" t="s">
        <v>47</v>
      </c>
      <c r="B484" s="29"/>
      <c r="C484" s="28"/>
      <c r="D484" s="29">
        <v>632003</v>
      </c>
      <c r="E484" s="37" t="s">
        <v>264</v>
      </c>
      <c r="F484" s="117">
        <v>11623.4</v>
      </c>
      <c r="G484" s="117">
        <v>14267.65</v>
      </c>
      <c r="H484" s="117">
        <v>15000</v>
      </c>
      <c r="I484" s="117">
        <v>15000</v>
      </c>
      <c r="J484" s="117">
        <v>17000</v>
      </c>
      <c r="K484" s="117">
        <v>17000</v>
      </c>
      <c r="L484" s="117">
        <v>17000</v>
      </c>
    </row>
    <row r="485" spans="1:12" ht="12.75" customHeight="1" hidden="1" outlineLevel="3">
      <c r="A485" s="28" t="s">
        <v>47</v>
      </c>
      <c r="B485" s="29"/>
      <c r="C485" s="28"/>
      <c r="D485" s="29">
        <v>632004</v>
      </c>
      <c r="E485" s="37" t="s">
        <v>439</v>
      </c>
      <c r="F485" s="117">
        <v>843.36</v>
      </c>
      <c r="G485" s="117">
        <v>1600.28</v>
      </c>
      <c r="H485" s="117">
        <v>1000</v>
      </c>
      <c r="I485" s="117">
        <v>1000</v>
      </c>
      <c r="J485" s="117">
        <v>1000</v>
      </c>
      <c r="K485" s="117">
        <v>1000</v>
      </c>
      <c r="L485" s="117">
        <v>1000</v>
      </c>
    </row>
    <row r="486" spans="1:12" ht="12.75" customHeight="1" hidden="1" outlineLevel="3">
      <c r="A486" s="28" t="s">
        <v>47</v>
      </c>
      <c r="B486" s="29"/>
      <c r="C486" s="28"/>
      <c r="D486" s="29">
        <v>632005</v>
      </c>
      <c r="E486" s="37" t="s">
        <v>378</v>
      </c>
      <c r="F486" s="117">
        <v>2931.4</v>
      </c>
      <c r="G486" s="117">
        <v>2278.32</v>
      </c>
      <c r="H486" s="117">
        <v>2500</v>
      </c>
      <c r="I486" s="117">
        <v>2500</v>
      </c>
      <c r="J486" s="117">
        <v>2500</v>
      </c>
      <c r="K486" s="117">
        <v>2500</v>
      </c>
      <c r="L486" s="117">
        <v>2500</v>
      </c>
    </row>
    <row r="487" spans="1:12" ht="12.75" customHeight="1" outlineLevel="2" collapsed="1">
      <c r="A487" s="28" t="s">
        <v>47</v>
      </c>
      <c r="B487" s="29"/>
      <c r="C487" s="28" t="s">
        <v>174</v>
      </c>
      <c r="D487" s="29"/>
      <c r="E487" s="37" t="s">
        <v>197</v>
      </c>
      <c r="F487" s="117">
        <f aca="true" t="shared" si="441" ref="F487:H487">SUM(F488:F494)</f>
        <v>23003.940000000002</v>
      </c>
      <c r="G487" s="117">
        <f t="shared" si="441"/>
        <v>27385.16</v>
      </c>
      <c r="H487" s="117">
        <f t="shared" si="441"/>
        <v>26700</v>
      </c>
      <c r="I487" s="117">
        <f aca="true" t="shared" si="442" ref="I487">SUM(I488:I494)</f>
        <v>25500</v>
      </c>
      <c r="J487" s="117">
        <f aca="true" t="shared" si="443" ref="J487">SUM(J488:J494)</f>
        <v>26700</v>
      </c>
      <c r="K487" s="117">
        <f aca="true" t="shared" si="444" ref="K487:L487">SUM(K488:K494)</f>
        <v>26700</v>
      </c>
      <c r="L487" s="117">
        <f t="shared" si="444"/>
        <v>26700</v>
      </c>
    </row>
    <row r="488" spans="1:12" ht="12.75" customHeight="1" hidden="1" outlineLevel="3">
      <c r="A488" s="28" t="s">
        <v>47</v>
      </c>
      <c r="B488" s="29"/>
      <c r="C488" s="28"/>
      <c r="D488" s="29">
        <v>633001</v>
      </c>
      <c r="E488" s="37" t="s">
        <v>225</v>
      </c>
      <c r="F488" s="117">
        <v>2750.24</v>
      </c>
      <c r="G488" s="117">
        <v>422.28</v>
      </c>
      <c r="H488" s="117">
        <v>2000</v>
      </c>
      <c r="I488" s="117">
        <v>6500</v>
      </c>
      <c r="J488" s="117">
        <v>2000</v>
      </c>
      <c r="K488" s="117">
        <v>2000</v>
      </c>
      <c r="L488" s="117">
        <v>2000</v>
      </c>
    </row>
    <row r="489" spans="1:12" ht="12.75" customHeight="1" hidden="1" outlineLevel="3">
      <c r="A489" s="28" t="s">
        <v>47</v>
      </c>
      <c r="B489" s="29"/>
      <c r="C489" s="28"/>
      <c r="D489" s="29">
        <v>633003</v>
      </c>
      <c r="E489" s="37" t="s">
        <v>362</v>
      </c>
      <c r="F489" s="117">
        <v>45</v>
      </c>
      <c r="G489" s="117">
        <v>116</v>
      </c>
      <c r="H489" s="117">
        <v>200</v>
      </c>
      <c r="I489" s="117">
        <v>200</v>
      </c>
      <c r="J489" s="117">
        <v>200</v>
      </c>
      <c r="K489" s="117">
        <v>200</v>
      </c>
      <c r="L489" s="117">
        <v>200</v>
      </c>
    </row>
    <row r="490" spans="1:12" ht="12.75" customHeight="1" hidden="1" outlineLevel="3">
      <c r="A490" s="28" t="s">
        <v>47</v>
      </c>
      <c r="B490" s="29"/>
      <c r="C490" s="28"/>
      <c r="D490" s="29">
        <v>633004</v>
      </c>
      <c r="E490" s="37" t="s">
        <v>218</v>
      </c>
      <c r="F490" s="117">
        <v>1488.5</v>
      </c>
      <c r="G490" s="117">
        <v>2132.5</v>
      </c>
      <c r="H490" s="117">
        <v>2000</v>
      </c>
      <c r="I490" s="117">
        <v>2000</v>
      </c>
      <c r="J490" s="117">
        <v>2000</v>
      </c>
      <c r="K490" s="117">
        <v>2000</v>
      </c>
      <c r="L490" s="117">
        <v>2000</v>
      </c>
    </row>
    <row r="491" spans="1:12" ht="12.75" customHeight="1" hidden="1" outlineLevel="3">
      <c r="A491" s="28" t="s">
        <v>47</v>
      </c>
      <c r="B491" s="29"/>
      <c r="C491" s="28"/>
      <c r="D491" s="29">
        <v>633006</v>
      </c>
      <c r="E491" s="37" t="s">
        <v>198</v>
      </c>
      <c r="F491" s="117">
        <v>17457.81</v>
      </c>
      <c r="G491" s="103">
        <v>16659.61</v>
      </c>
      <c r="H491" s="103">
        <v>20000</v>
      </c>
      <c r="I491" s="103">
        <v>12000</v>
      </c>
      <c r="J491" s="117">
        <v>20000</v>
      </c>
      <c r="K491" s="117">
        <v>20000</v>
      </c>
      <c r="L491" s="117">
        <v>20000</v>
      </c>
    </row>
    <row r="492" spans="1:12" ht="12.75" customHeight="1" hidden="1" outlineLevel="3">
      <c r="A492" s="28" t="s">
        <v>47</v>
      </c>
      <c r="B492" s="29"/>
      <c r="C492" s="28"/>
      <c r="D492" s="29">
        <v>633009</v>
      </c>
      <c r="E492" s="37" t="s">
        <v>328</v>
      </c>
      <c r="F492" s="117">
        <v>833.12</v>
      </c>
      <c r="G492" s="117">
        <v>2074.01</v>
      </c>
      <c r="H492" s="117">
        <v>2000</v>
      </c>
      <c r="I492" s="117">
        <v>2000</v>
      </c>
      <c r="J492" s="117">
        <v>2000</v>
      </c>
      <c r="K492" s="117">
        <v>2000</v>
      </c>
      <c r="L492" s="117">
        <v>2000</v>
      </c>
    </row>
    <row r="493" spans="1:12" ht="12.75" customHeight="1" hidden="1" outlineLevel="3">
      <c r="A493" s="28" t="s">
        <v>47</v>
      </c>
      <c r="B493" s="29"/>
      <c r="C493" s="28"/>
      <c r="D493" s="29">
        <v>633010</v>
      </c>
      <c r="E493" s="37" t="s">
        <v>200</v>
      </c>
      <c r="F493" s="117">
        <v>271</v>
      </c>
      <c r="G493" s="117">
        <v>5774.49</v>
      </c>
      <c r="H493" s="117">
        <v>300</v>
      </c>
      <c r="I493" s="117">
        <v>300</v>
      </c>
      <c r="J493" s="117">
        <v>300</v>
      </c>
      <c r="K493" s="117">
        <v>300</v>
      </c>
      <c r="L493" s="117">
        <v>300</v>
      </c>
    </row>
    <row r="494" spans="1:12" ht="12.75" customHeight="1" hidden="1" outlineLevel="3">
      <c r="A494" s="28" t="s">
        <v>47</v>
      </c>
      <c r="B494" s="29"/>
      <c r="C494" s="28"/>
      <c r="D494" s="29">
        <v>633018</v>
      </c>
      <c r="E494" s="37" t="s">
        <v>414</v>
      </c>
      <c r="F494" s="117">
        <v>158.27</v>
      </c>
      <c r="G494" s="117">
        <v>206.27</v>
      </c>
      <c r="H494" s="117">
        <v>200</v>
      </c>
      <c r="I494" s="117">
        <v>2500</v>
      </c>
      <c r="J494" s="117">
        <v>200</v>
      </c>
      <c r="K494" s="117">
        <v>200</v>
      </c>
      <c r="L494" s="117">
        <v>200</v>
      </c>
    </row>
    <row r="495" spans="1:12" ht="12.75" outlineLevel="2" collapsed="1">
      <c r="A495" s="28" t="s">
        <v>47</v>
      </c>
      <c r="B495" s="29"/>
      <c r="C495" s="28" t="s">
        <v>178</v>
      </c>
      <c r="D495" s="29"/>
      <c r="E495" s="102" t="s">
        <v>301</v>
      </c>
      <c r="F495" s="117">
        <f aca="true" t="shared" si="445" ref="F495:H495">SUM(F496:F500)</f>
        <v>2747.17</v>
      </c>
      <c r="G495" s="117">
        <f t="shared" si="445"/>
        <v>2124.92</v>
      </c>
      <c r="H495" s="117">
        <f t="shared" si="445"/>
        <v>2450</v>
      </c>
      <c r="I495" s="117">
        <f aca="true" t="shared" si="446" ref="I495">SUM(I496:I500)</f>
        <v>2450</v>
      </c>
      <c r="J495" s="117">
        <f aca="true" t="shared" si="447" ref="J495">SUM(J496:J500)</f>
        <v>3050</v>
      </c>
      <c r="K495" s="117">
        <f aca="true" t="shared" si="448" ref="K495:L495">SUM(K496:K500)</f>
        <v>3050</v>
      </c>
      <c r="L495" s="117">
        <f t="shared" si="448"/>
        <v>3050</v>
      </c>
    </row>
    <row r="496" spans="1:12" ht="12.75" hidden="1" outlineLevel="3">
      <c r="A496" s="28" t="s">
        <v>47</v>
      </c>
      <c r="B496" s="29"/>
      <c r="C496" s="28"/>
      <c r="D496" s="29">
        <v>634001</v>
      </c>
      <c r="E496" s="37" t="s">
        <v>329</v>
      </c>
      <c r="F496" s="117">
        <v>561.52</v>
      </c>
      <c r="G496" s="117">
        <v>660.78</v>
      </c>
      <c r="H496" s="117">
        <v>1000</v>
      </c>
      <c r="I496" s="117">
        <v>1000</v>
      </c>
      <c r="J496" s="117">
        <v>1000</v>
      </c>
      <c r="K496" s="117">
        <v>1000</v>
      </c>
      <c r="L496" s="117">
        <v>1000</v>
      </c>
    </row>
    <row r="497" spans="1:12" ht="12.75" hidden="1" outlineLevel="3">
      <c r="A497" s="28" t="s">
        <v>47</v>
      </c>
      <c r="B497" s="29"/>
      <c r="C497" s="28"/>
      <c r="D497" s="29">
        <v>634002</v>
      </c>
      <c r="E497" s="37" t="s">
        <v>221</v>
      </c>
      <c r="F497" s="117">
        <v>1467.35</v>
      </c>
      <c r="G497" s="117">
        <v>623.49</v>
      </c>
      <c r="H497" s="117">
        <v>700</v>
      </c>
      <c r="I497" s="117">
        <v>700</v>
      </c>
      <c r="J497" s="117">
        <v>1000</v>
      </c>
      <c r="K497" s="117">
        <v>1000</v>
      </c>
      <c r="L497" s="117">
        <v>1000</v>
      </c>
    </row>
    <row r="498" spans="1:12" ht="12.75" hidden="1" outlineLevel="3">
      <c r="A498" s="28" t="s">
        <v>47</v>
      </c>
      <c r="B498" s="29"/>
      <c r="C498" s="28"/>
      <c r="D498" s="29">
        <v>634003</v>
      </c>
      <c r="E498" s="37" t="s">
        <v>330</v>
      </c>
      <c r="F498" s="117">
        <v>704.8</v>
      </c>
      <c r="G498" s="117">
        <v>710.65</v>
      </c>
      <c r="H498" s="117">
        <v>700</v>
      </c>
      <c r="I498" s="117">
        <v>700</v>
      </c>
      <c r="J498" s="117">
        <v>1000</v>
      </c>
      <c r="K498" s="117">
        <v>1000</v>
      </c>
      <c r="L498" s="117">
        <v>1000</v>
      </c>
    </row>
    <row r="499" spans="1:12" ht="12.75" hidden="1" outlineLevel="3">
      <c r="A499" s="28" t="s">
        <v>47</v>
      </c>
      <c r="B499" s="29"/>
      <c r="C499" s="28"/>
      <c r="D499" s="29">
        <v>634004</v>
      </c>
      <c r="E499" s="37" t="s">
        <v>522</v>
      </c>
      <c r="F499" s="117">
        <v>0</v>
      </c>
      <c r="G499" s="117">
        <v>120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</row>
    <row r="500" spans="1:12" ht="12.75" hidden="1" outlineLevel="3">
      <c r="A500" s="28" t="s">
        <v>47</v>
      </c>
      <c r="B500" s="29"/>
      <c r="C500" s="28"/>
      <c r="D500" s="29">
        <v>634005</v>
      </c>
      <c r="E500" s="37" t="s">
        <v>331</v>
      </c>
      <c r="F500" s="117">
        <v>13.5</v>
      </c>
      <c r="G500" s="117">
        <v>10</v>
      </c>
      <c r="H500" s="117">
        <v>50</v>
      </c>
      <c r="I500" s="117">
        <v>50</v>
      </c>
      <c r="J500" s="117">
        <v>50</v>
      </c>
      <c r="K500" s="117">
        <v>50</v>
      </c>
      <c r="L500" s="117">
        <v>50</v>
      </c>
    </row>
    <row r="501" spans="1:12" ht="12.75" customHeight="1" outlineLevel="2" collapsed="1">
      <c r="A501" s="28" t="s">
        <v>47</v>
      </c>
      <c r="B501" s="29"/>
      <c r="C501" s="28" t="s">
        <v>176</v>
      </c>
      <c r="D501" s="29"/>
      <c r="E501" s="37" t="s">
        <v>201</v>
      </c>
      <c r="F501" s="117">
        <f aca="true" t="shared" si="449" ref="F501:H501">SUM(F502:F506)</f>
        <v>2383.33</v>
      </c>
      <c r="G501" s="117">
        <f t="shared" si="449"/>
        <v>588.88</v>
      </c>
      <c r="H501" s="117">
        <f t="shared" si="449"/>
        <v>3100</v>
      </c>
      <c r="I501" s="117">
        <f aca="true" t="shared" si="450" ref="I501">SUM(I502:I506)</f>
        <v>1100</v>
      </c>
      <c r="J501" s="117">
        <f aca="true" t="shared" si="451" ref="J501">SUM(J502:J506)</f>
        <v>3100</v>
      </c>
      <c r="K501" s="117">
        <f aca="true" t="shared" si="452" ref="K501:L501">SUM(K502:K506)</f>
        <v>3100</v>
      </c>
      <c r="L501" s="117">
        <f t="shared" si="452"/>
        <v>3100</v>
      </c>
    </row>
    <row r="502" spans="1:12" ht="12.75" customHeight="1" hidden="1" outlineLevel="3">
      <c r="A502" s="28" t="s">
        <v>47</v>
      </c>
      <c r="B502" s="29"/>
      <c r="C502" s="28"/>
      <c r="D502" s="29">
        <v>635001</v>
      </c>
      <c r="E502" s="102" t="s">
        <v>320</v>
      </c>
      <c r="F502" s="117">
        <v>0</v>
      </c>
      <c r="G502" s="117">
        <v>0</v>
      </c>
      <c r="H502" s="117">
        <v>200</v>
      </c>
      <c r="I502" s="117">
        <v>200</v>
      </c>
      <c r="J502" s="117">
        <v>200</v>
      </c>
      <c r="K502" s="117">
        <v>200</v>
      </c>
      <c r="L502" s="117">
        <v>200</v>
      </c>
    </row>
    <row r="503" spans="1:12" ht="12.75" customHeight="1" hidden="1" outlineLevel="3">
      <c r="A503" s="28" t="s">
        <v>47</v>
      </c>
      <c r="B503" s="29"/>
      <c r="C503" s="28"/>
      <c r="D503" s="29">
        <v>635003</v>
      </c>
      <c r="E503" s="37" t="s">
        <v>333</v>
      </c>
      <c r="F503" s="117">
        <v>261.36</v>
      </c>
      <c r="G503" s="117">
        <v>118.8</v>
      </c>
      <c r="H503" s="117">
        <v>300</v>
      </c>
      <c r="I503" s="117">
        <v>300</v>
      </c>
      <c r="J503" s="117">
        <v>300</v>
      </c>
      <c r="K503" s="117">
        <v>300</v>
      </c>
      <c r="L503" s="117">
        <v>300</v>
      </c>
    </row>
    <row r="504" spans="1:12" ht="12.75" customHeight="1" hidden="1" outlineLevel="3">
      <c r="A504" s="28" t="s">
        <v>47</v>
      </c>
      <c r="B504" s="29"/>
      <c r="C504" s="28"/>
      <c r="D504" s="29">
        <v>635004</v>
      </c>
      <c r="E504" s="102" t="s">
        <v>321</v>
      </c>
      <c r="F504" s="117">
        <v>64</v>
      </c>
      <c r="G504" s="117">
        <v>36</v>
      </c>
      <c r="H504" s="117">
        <v>500</v>
      </c>
      <c r="I504" s="117">
        <v>500</v>
      </c>
      <c r="J504" s="117">
        <v>500</v>
      </c>
      <c r="K504" s="117">
        <v>500</v>
      </c>
      <c r="L504" s="117">
        <v>500</v>
      </c>
    </row>
    <row r="505" spans="1:12" ht="12.75" customHeight="1" hidden="1" outlineLevel="3">
      <c r="A505" s="28" t="s">
        <v>47</v>
      </c>
      <c r="B505" s="29"/>
      <c r="C505" s="28"/>
      <c r="D505" s="29">
        <v>635005</v>
      </c>
      <c r="E505" s="37" t="s">
        <v>332</v>
      </c>
      <c r="F505" s="117">
        <v>0</v>
      </c>
      <c r="G505" s="117">
        <v>0</v>
      </c>
      <c r="H505" s="117">
        <v>100</v>
      </c>
      <c r="I505" s="117">
        <v>100</v>
      </c>
      <c r="J505" s="117">
        <v>100</v>
      </c>
      <c r="K505" s="117">
        <v>100</v>
      </c>
      <c r="L505" s="117">
        <v>100</v>
      </c>
    </row>
    <row r="506" spans="1:12" ht="12.75" customHeight="1" hidden="1" outlineLevel="3">
      <c r="A506" s="28" t="s">
        <v>47</v>
      </c>
      <c r="B506" s="29"/>
      <c r="C506" s="28"/>
      <c r="D506" s="29">
        <v>635006</v>
      </c>
      <c r="E506" s="37" t="s">
        <v>213</v>
      </c>
      <c r="F506" s="117">
        <v>2057.97</v>
      </c>
      <c r="G506" s="117">
        <v>434.08</v>
      </c>
      <c r="H506" s="117">
        <v>2000</v>
      </c>
      <c r="I506" s="117">
        <v>0</v>
      </c>
      <c r="J506" s="117">
        <v>2000</v>
      </c>
      <c r="K506" s="117">
        <v>2000</v>
      </c>
      <c r="L506" s="117">
        <v>2000</v>
      </c>
    </row>
    <row r="507" spans="1:12" ht="12.75" customHeight="1" outlineLevel="2" collapsed="1">
      <c r="A507" s="28" t="s">
        <v>47</v>
      </c>
      <c r="B507" s="29"/>
      <c r="C507" s="28" t="s">
        <v>202</v>
      </c>
      <c r="D507" s="29"/>
      <c r="E507" s="102" t="s">
        <v>203</v>
      </c>
      <c r="F507" s="117">
        <f aca="true" t="shared" si="453" ref="F507:L507">F508</f>
        <v>229.34</v>
      </c>
      <c r="G507" s="117">
        <f t="shared" si="453"/>
        <v>833.5</v>
      </c>
      <c r="H507" s="117">
        <f t="shared" si="453"/>
        <v>1000</v>
      </c>
      <c r="I507" s="117">
        <f t="shared" si="453"/>
        <v>1000</v>
      </c>
      <c r="J507" s="117">
        <f t="shared" si="453"/>
        <v>1000</v>
      </c>
      <c r="K507" s="117">
        <f t="shared" si="453"/>
        <v>1000</v>
      </c>
      <c r="L507" s="117">
        <f t="shared" si="453"/>
        <v>1000</v>
      </c>
    </row>
    <row r="508" spans="1:12" s="12" customFormat="1" ht="12.75" customHeight="1" hidden="1" outlineLevel="3">
      <c r="A508" s="23" t="s">
        <v>47</v>
      </c>
      <c r="B508" s="24"/>
      <c r="C508" s="23"/>
      <c r="D508" s="24">
        <v>636002</v>
      </c>
      <c r="E508" s="102" t="s">
        <v>523</v>
      </c>
      <c r="F508" s="103">
        <v>229.34</v>
      </c>
      <c r="G508" s="103">
        <v>833.5</v>
      </c>
      <c r="H508" s="103">
        <v>1000</v>
      </c>
      <c r="I508" s="103">
        <v>1000</v>
      </c>
      <c r="J508" s="103">
        <v>1000</v>
      </c>
      <c r="K508" s="103">
        <v>1000</v>
      </c>
      <c r="L508" s="103">
        <v>1000</v>
      </c>
    </row>
    <row r="509" spans="1:12" ht="12.75" customHeight="1" outlineLevel="2" collapsed="1">
      <c r="A509" s="28" t="s">
        <v>47</v>
      </c>
      <c r="B509" s="29"/>
      <c r="C509" s="28" t="s">
        <v>168</v>
      </c>
      <c r="D509" s="29"/>
      <c r="E509" s="37" t="s">
        <v>206</v>
      </c>
      <c r="F509" s="117">
        <f aca="true" t="shared" si="454" ref="F509:H509">SUM(F510:F528)</f>
        <v>47378.34</v>
      </c>
      <c r="G509" s="117">
        <f t="shared" si="454"/>
        <v>55008.16</v>
      </c>
      <c r="H509" s="117">
        <f t="shared" si="454"/>
        <v>95500</v>
      </c>
      <c r="I509" s="117">
        <f aca="true" t="shared" si="455" ref="I509">SUM(I510:I528)</f>
        <v>97200</v>
      </c>
      <c r="J509" s="117">
        <f aca="true" t="shared" si="456" ref="J509">SUM(J510:J528)</f>
        <v>76800</v>
      </c>
      <c r="K509" s="117">
        <f aca="true" t="shared" si="457" ref="K509:L509">SUM(K510:K528)</f>
        <v>76800</v>
      </c>
      <c r="L509" s="117">
        <f t="shared" si="457"/>
        <v>76800</v>
      </c>
    </row>
    <row r="510" spans="1:12" ht="12.75" customHeight="1" hidden="1" outlineLevel="3">
      <c r="A510" s="28" t="s">
        <v>47</v>
      </c>
      <c r="B510" s="29"/>
      <c r="C510" s="28"/>
      <c r="D510" s="29">
        <v>637002</v>
      </c>
      <c r="E510" s="37" t="s">
        <v>334</v>
      </c>
      <c r="F510" s="117">
        <v>2640</v>
      </c>
      <c r="G510" s="117">
        <v>2760</v>
      </c>
      <c r="H510" s="117">
        <v>15000</v>
      </c>
      <c r="I510" s="117">
        <v>15000</v>
      </c>
      <c r="J510" s="117">
        <v>15000</v>
      </c>
      <c r="K510" s="117">
        <v>15000</v>
      </c>
      <c r="L510" s="117">
        <v>15000</v>
      </c>
    </row>
    <row r="511" spans="1:12" ht="12.75" customHeight="1" hidden="1" outlineLevel="3">
      <c r="A511" s="28" t="s">
        <v>47</v>
      </c>
      <c r="B511" s="29"/>
      <c r="C511" s="28"/>
      <c r="D511" s="29">
        <v>637003</v>
      </c>
      <c r="E511" s="37" t="s">
        <v>335</v>
      </c>
      <c r="F511" s="117">
        <v>118.68</v>
      </c>
      <c r="G511" s="117">
        <v>0</v>
      </c>
      <c r="H511" s="117">
        <v>2000</v>
      </c>
      <c r="I511" s="117">
        <v>2000</v>
      </c>
      <c r="J511" s="117">
        <v>2000</v>
      </c>
      <c r="K511" s="117">
        <v>2000</v>
      </c>
      <c r="L511" s="117">
        <v>2000</v>
      </c>
    </row>
    <row r="512" spans="1:12" ht="12.75" customHeight="1" hidden="1" outlineLevel="3">
      <c r="A512" s="28" t="s">
        <v>47</v>
      </c>
      <c r="B512" s="29"/>
      <c r="C512" s="28"/>
      <c r="D512" s="29">
        <v>637004</v>
      </c>
      <c r="E512" s="37" t="s">
        <v>208</v>
      </c>
      <c r="F512" s="117">
        <v>4745.06</v>
      </c>
      <c r="G512" s="117">
        <v>3712.01</v>
      </c>
      <c r="H512" s="117">
        <v>8000</v>
      </c>
      <c r="I512" s="117">
        <v>8000</v>
      </c>
      <c r="J512" s="117">
        <v>8000</v>
      </c>
      <c r="K512" s="117">
        <v>8000</v>
      </c>
      <c r="L512" s="117">
        <v>8000</v>
      </c>
    </row>
    <row r="513" spans="1:12" ht="12.75" customHeight="1" hidden="1" outlineLevel="3">
      <c r="A513" s="28" t="s">
        <v>47</v>
      </c>
      <c r="B513" s="29"/>
      <c r="C513" s="28"/>
      <c r="D513" s="29">
        <v>637004</v>
      </c>
      <c r="E513" s="37" t="s">
        <v>544</v>
      </c>
      <c r="F513" s="117">
        <v>0</v>
      </c>
      <c r="G513" s="117">
        <v>0</v>
      </c>
      <c r="H513" s="117">
        <v>20000</v>
      </c>
      <c r="I513" s="117">
        <v>20000</v>
      </c>
      <c r="J513" s="117">
        <v>0</v>
      </c>
      <c r="K513" s="117">
        <v>0</v>
      </c>
      <c r="L513" s="117">
        <v>0</v>
      </c>
    </row>
    <row r="514" spans="1:12" ht="12.75" customHeight="1" hidden="1" outlineLevel="3">
      <c r="A514" s="28" t="s">
        <v>47</v>
      </c>
      <c r="B514" s="29"/>
      <c r="C514" s="28"/>
      <c r="D514" s="29">
        <v>637005</v>
      </c>
      <c r="E514" s="37" t="s">
        <v>317</v>
      </c>
      <c r="F514" s="117">
        <v>1242.38</v>
      </c>
      <c r="G514" s="117">
        <v>2570.28</v>
      </c>
      <c r="H514" s="117">
        <v>3000</v>
      </c>
      <c r="I514" s="117">
        <v>3000</v>
      </c>
      <c r="J514" s="117">
        <v>3000</v>
      </c>
      <c r="K514" s="117">
        <v>3000</v>
      </c>
      <c r="L514" s="117">
        <v>3000</v>
      </c>
    </row>
    <row r="515" spans="1:12" ht="12.75" customHeight="1" hidden="1" outlineLevel="3">
      <c r="A515" s="28" t="s">
        <v>47</v>
      </c>
      <c r="B515" s="29"/>
      <c r="C515" s="28"/>
      <c r="D515" s="29">
        <v>637006</v>
      </c>
      <c r="E515" s="37" t="s">
        <v>336</v>
      </c>
      <c r="F515" s="117">
        <v>182</v>
      </c>
      <c r="G515" s="117">
        <v>204.5</v>
      </c>
      <c r="H515" s="117">
        <v>200</v>
      </c>
      <c r="I515" s="117">
        <v>200</v>
      </c>
      <c r="J515" s="117">
        <v>200</v>
      </c>
      <c r="K515" s="117">
        <v>200</v>
      </c>
      <c r="L515" s="117">
        <v>200</v>
      </c>
    </row>
    <row r="516" spans="1:12" ht="12.75" customHeight="1" hidden="1" outlineLevel="3">
      <c r="A516" s="28" t="s">
        <v>95</v>
      </c>
      <c r="B516" s="29"/>
      <c r="C516" s="28"/>
      <c r="D516" s="29">
        <v>637006</v>
      </c>
      <c r="E516" s="37" t="s">
        <v>545</v>
      </c>
      <c r="F516" s="117">
        <v>0</v>
      </c>
      <c r="G516" s="117">
        <v>2700</v>
      </c>
      <c r="H516" s="117">
        <v>0</v>
      </c>
      <c r="I516" s="117">
        <v>0</v>
      </c>
      <c r="J516" s="117">
        <v>0</v>
      </c>
      <c r="K516" s="117">
        <v>0</v>
      </c>
      <c r="L516" s="117">
        <v>0</v>
      </c>
    </row>
    <row r="517" spans="1:12" ht="12.75" customHeight="1" hidden="1" outlineLevel="3">
      <c r="A517" s="28" t="s">
        <v>539</v>
      </c>
      <c r="B517" s="29"/>
      <c r="C517" s="28"/>
      <c r="D517" s="29">
        <v>637006</v>
      </c>
      <c r="E517" s="37" t="s">
        <v>541</v>
      </c>
      <c r="F517" s="117">
        <v>0</v>
      </c>
      <c r="G517" s="117">
        <v>24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</row>
    <row r="518" spans="1:12" ht="12.75" customHeight="1" hidden="1" outlineLevel="3">
      <c r="A518" s="28" t="s">
        <v>47</v>
      </c>
      <c r="B518" s="29"/>
      <c r="C518" s="28"/>
      <c r="D518" s="29">
        <v>637006</v>
      </c>
      <c r="E518" s="37" t="s">
        <v>458</v>
      </c>
      <c r="F518" s="117">
        <v>0</v>
      </c>
      <c r="G518" s="117">
        <v>0</v>
      </c>
      <c r="H518" s="117">
        <v>1000</v>
      </c>
      <c r="I518" s="117">
        <v>2000</v>
      </c>
      <c r="J518" s="117">
        <v>2000</v>
      </c>
      <c r="K518" s="117">
        <v>2000</v>
      </c>
      <c r="L518" s="117">
        <v>2000</v>
      </c>
    </row>
    <row r="519" spans="1:12" ht="12.75" customHeight="1" hidden="1" outlineLevel="3">
      <c r="A519" s="28" t="s">
        <v>47</v>
      </c>
      <c r="B519" s="29"/>
      <c r="C519" s="28"/>
      <c r="D519" s="29">
        <v>637011</v>
      </c>
      <c r="E519" s="37" t="s">
        <v>314</v>
      </c>
      <c r="F519" s="117">
        <v>245</v>
      </c>
      <c r="G519" s="117">
        <v>1928.6</v>
      </c>
      <c r="H519" s="117">
        <v>2000</v>
      </c>
      <c r="I519" s="117">
        <v>2700</v>
      </c>
      <c r="J519" s="117">
        <v>3000</v>
      </c>
      <c r="K519" s="117">
        <v>3000</v>
      </c>
      <c r="L519" s="117">
        <v>3000</v>
      </c>
    </row>
    <row r="520" spans="1:12" ht="12.75" customHeight="1" hidden="1" outlineLevel="3">
      <c r="A520" s="28" t="s">
        <v>47</v>
      </c>
      <c r="B520" s="29"/>
      <c r="C520" s="28"/>
      <c r="D520" s="29">
        <v>637012</v>
      </c>
      <c r="E520" s="37" t="s">
        <v>209</v>
      </c>
      <c r="F520" s="117">
        <v>1348.55</v>
      </c>
      <c r="G520" s="117">
        <v>3150.88</v>
      </c>
      <c r="H520" s="117">
        <v>3000</v>
      </c>
      <c r="I520" s="117">
        <v>3000</v>
      </c>
      <c r="J520" s="117">
        <v>3000</v>
      </c>
      <c r="K520" s="117">
        <v>3000</v>
      </c>
      <c r="L520" s="117">
        <v>3000</v>
      </c>
    </row>
    <row r="521" spans="1:12" ht="12.75" customHeight="1" hidden="1" outlineLevel="3">
      <c r="A521" s="28" t="s">
        <v>47</v>
      </c>
      <c r="B521" s="29"/>
      <c r="C521" s="28"/>
      <c r="D521" s="29">
        <v>637014</v>
      </c>
      <c r="E521" s="37" t="s">
        <v>223</v>
      </c>
      <c r="F521" s="117">
        <v>22000</v>
      </c>
      <c r="G521" s="117">
        <v>21280</v>
      </c>
      <c r="H521" s="117">
        <v>22000</v>
      </c>
      <c r="I521" s="117">
        <v>22000</v>
      </c>
      <c r="J521" s="117">
        <v>23000</v>
      </c>
      <c r="K521" s="117">
        <v>23000</v>
      </c>
      <c r="L521" s="117">
        <v>23000</v>
      </c>
    </row>
    <row r="522" spans="1:12" ht="12.75" customHeight="1" hidden="1" outlineLevel="3">
      <c r="A522" s="28" t="s">
        <v>47</v>
      </c>
      <c r="B522" s="29"/>
      <c r="C522" s="28"/>
      <c r="D522" s="29">
        <v>637015</v>
      </c>
      <c r="E522" s="37" t="s">
        <v>252</v>
      </c>
      <c r="F522" s="117">
        <v>0</v>
      </c>
      <c r="G522" s="117">
        <v>567.59</v>
      </c>
      <c r="H522" s="117">
        <v>600</v>
      </c>
      <c r="I522" s="117">
        <v>600</v>
      </c>
      <c r="J522" s="117">
        <v>600</v>
      </c>
      <c r="K522" s="117">
        <v>600</v>
      </c>
      <c r="L522" s="117">
        <v>600</v>
      </c>
    </row>
    <row r="523" spans="1:12" ht="12.75" customHeight="1" hidden="1" outlineLevel="3">
      <c r="A523" s="28" t="s">
        <v>47</v>
      </c>
      <c r="B523" s="29"/>
      <c r="C523" s="28"/>
      <c r="D523" s="29">
        <v>637016</v>
      </c>
      <c r="E523" s="37" t="s">
        <v>53</v>
      </c>
      <c r="F523" s="117">
        <v>2634.39</v>
      </c>
      <c r="G523" s="117">
        <v>3466.97</v>
      </c>
      <c r="H523" s="117">
        <v>3700</v>
      </c>
      <c r="I523" s="117">
        <v>3700</v>
      </c>
      <c r="J523" s="117">
        <v>4000</v>
      </c>
      <c r="K523" s="117">
        <v>4000</v>
      </c>
      <c r="L523" s="117">
        <v>4000</v>
      </c>
    </row>
    <row r="524" spans="1:12" ht="12.75" customHeight="1" hidden="1" outlineLevel="3">
      <c r="A524" s="28" t="s">
        <v>47</v>
      </c>
      <c r="B524" s="29"/>
      <c r="C524" s="28"/>
      <c r="D524" s="29">
        <v>637018</v>
      </c>
      <c r="E524" s="37" t="s">
        <v>400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</row>
    <row r="525" spans="1:12" ht="12.75" customHeight="1" hidden="1" outlineLevel="3">
      <c r="A525" s="28" t="s">
        <v>47</v>
      </c>
      <c r="B525" s="29"/>
      <c r="C525" s="28"/>
      <c r="D525" s="29">
        <v>637027</v>
      </c>
      <c r="E525" s="37" t="s">
        <v>540</v>
      </c>
      <c r="F525" s="117">
        <v>11302.21</v>
      </c>
      <c r="G525" s="117">
        <v>5591.5</v>
      </c>
      <c r="H525" s="117">
        <v>14000</v>
      </c>
      <c r="I525" s="117">
        <v>14000</v>
      </c>
      <c r="J525" s="117">
        <v>12000</v>
      </c>
      <c r="K525" s="117">
        <v>12000</v>
      </c>
      <c r="L525" s="117">
        <v>12000</v>
      </c>
    </row>
    <row r="526" spans="1:12" ht="12.75" customHeight="1" hidden="1" outlineLevel="3">
      <c r="A526" s="28" t="s">
        <v>539</v>
      </c>
      <c r="B526" s="29"/>
      <c r="C526" s="28"/>
      <c r="D526" s="29">
        <v>637027</v>
      </c>
      <c r="E526" s="37" t="s">
        <v>542</v>
      </c>
      <c r="F526" s="117">
        <v>0</v>
      </c>
      <c r="G526" s="117">
        <v>6743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</row>
    <row r="527" spans="1:12" ht="12.75" customHeight="1" hidden="1" outlineLevel="3">
      <c r="A527" s="28" t="s">
        <v>47</v>
      </c>
      <c r="B527" s="29"/>
      <c r="C527" s="28"/>
      <c r="D527" s="29">
        <v>637031</v>
      </c>
      <c r="E527" s="37" t="s">
        <v>371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</row>
    <row r="528" spans="1:12" ht="12.75" customHeight="1" hidden="1" outlineLevel="3">
      <c r="A528" s="28" t="s">
        <v>47</v>
      </c>
      <c r="B528" s="29"/>
      <c r="C528" s="28"/>
      <c r="D528" s="29">
        <v>637035</v>
      </c>
      <c r="E528" s="37" t="s">
        <v>44</v>
      </c>
      <c r="F528" s="117">
        <v>920.07</v>
      </c>
      <c r="G528" s="117">
        <v>308.83</v>
      </c>
      <c r="H528" s="117">
        <v>1000</v>
      </c>
      <c r="I528" s="117">
        <v>1000</v>
      </c>
      <c r="J528" s="117">
        <v>1000</v>
      </c>
      <c r="K528" s="117">
        <v>1000</v>
      </c>
      <c r="L528" s="117">
        <v>1000</v>
      </c>
    </row>
    <row r="529" spans="1:12" ht="12.75" customHeight="1" outlineLevel="1">
      <c r="A529" s="28" t="s">
        <v>47</v>
      </c>
      <c r="B529" s="29">
        <v>640</v>
      </c>
      <c r="C529" s="28"/>
      <c r="D529" s="29"/>
      <c r="E529" s="22" t="s">
        <v>277</v>
      </c>
      <c r="F529" s="117">
        <f aca="true" t="shared" si="458" ref="F529:L529">F530</f>
        <v>400</v>
      </c>
      <c r="G529" s="117">
        <f t="shared" si="458"/>
        <v>399.2</v>
      </c>
      <c r="H529" s="117">
        <f t="shared" si="458"/>
        <v>0</v>
      </c>
      <c r="I529" s="117">
        <f t="shared" si="458"/>
        <v>0</v>
      </c>
      <c r="J529" s="117">
        <f t="shared" si="458"/>
        <v>0</v>
      </c>
      <c r="K529" s="117">
        <f t="shared" si="458"/>
        <v>0</v>
      </c>
      <c r="L529" s="117">
        <f t="shared" si="458"/>
        <v>0</v>
      </c>
    </row>
    <row r="530" spans="1:12" ht="12.75" customHeight="1" outlineLevel="2">
      <c r="A530" s="28" t="s">
        <v>47</v>
      </c>
      <c r="B530" s="29"/>
      <c r="C530" s="28" t="s">
        <v>184</v>
      </c>
      <c r="D530" s="29"/>
      <c r="E530" s="37" t="s">
        <v>302</v>
      </c>
      <c r="F530" s="117">
        <f aca="true" t="shared" si="459" ref="F530:H530">SUM(F531:F532)</f>
        <v>400</v>
      </c>
      <c r="G530" s="117">
        <f t="shared" si="459"/>
        <v>399.2</v>
      </c>
      <c r="H530" s="117">
        <f t="shared" si="459"/>
        <v>0</v>
      </c>
      <c r="I530" s="117">
        <f aca="true" t="shared" si="460" ref="I530">SUM(I531:I532)</f>
        <v>0</v>
      </c>
      <c r="J530" s="117">
        <f aca="true" t="shared" si="461" ref="J530:K530">SUM(J531:J532)</f>
        <v>0</v>
      </c>
      <c r="K530" s="117">
        <f t="shared" si="461"/>
        <v>0</v>
      </c>
      <c r="L530" s="117">
        <f aca="true" t="shared" si="462" ref="L530">SUM(L531:L532)</f>
        <v>0</v>
      </c>
    </row>
    <row r="531" spans="1:12" s="13" customFormat="1" ht="12.75" customHeight="1" hidden="1" outlineLevel="3">
      <c r="A531" s="28" t="s">
        <v>47</v>
      </c>
      <c r="B531" s="29"/>
      <c r="C531" s="28"/>
      <c r="D531" s="29">
        <v>642014</v>
      </c>
      <c r="E531" s="37" t="s">
        <v>462</v>
      </c>
      <c r="F531" s="117">
        <v>400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</row>
    <row r="532" spans="1:12" s="13" customFormat="1" ht="12.75" customHeight="1" hidden="1" outlineLevel="3">
      <c r="A532" s="28" t="s">
        <v>481</v>
      </c>
      <c r="B532" s="29"/>
      <c r="C532" s="28"/>
      <c r="D532" s="29">
        <v>642014</v>
      </c>
      <c r="E532" s="37" t="s">
        <v>543</v>
      </c>
      <c r="F532" s="117">
        <v>0</v>
      </c>
      <c r="G532" s="117">
        <v>399.2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</row>
    <row r="533" spans="1:12" ht="12.75" customHeight="1" outlineLevel="1">
      <c r="A533" s="28" t="s">
        <v>104</v>
      </c>
      <c r="B533" s="29">
        <v>650</v>
      </c>
      <c r="C533" s="28"/>
      <c r="D533" s="29"/>
      <c r="E533" s="37" t="s">
        <v>278</v>
      </c>
      <c r="F533" s="117">
        <f aca="true" t="shared" si="463" ref="F533">F534+F536</f>
        <v>8100.56</v>
      </c>
      <c r="G533" s="117">
        <f aca="true" t="shared" si="464" ref="G533:H533">G534+G536</f>
        <v>10452.36</v>
      </c>
      <c r="H533" s="117">
        <f t="shared" si="464"/>
        <v>14100</v>
      </c>
      <c r="I533" s="117">
        <f aca="true" t="shared" si="465" ref="I533">I534+I536</f>
        <v>14300</v>
      </c>
      <c r="J533" s="117">
        <f aca="true" t="shared" si="466" ref="J533:K533">J534+J536</f>
        <v>13600</v>
      </c>
      <c r="K533" s="117">
        <f t="shared" si="466"/>
        <v>13100</v>
      </c>
      <c r="L533" s="117">
        <f aca="true" t="shared" si="467" ref="L533">L534+L536</f>
        <v>13100</v>
      </c>
    </row>
    <row r="534" spans="1:12" ht="12.75" customHeight="1" outlineLevel="2">
      <c r="A534" s="28" t="s">
        <v>104</v>
      </c>
      <c r="B534" s="29"/>
      <c r="C534" s="28" t="s">
        <v>235</v>
      </c>
      <c r="D534" s="29"/>
      <c r="E534" s="37" t="s">
        <v>305</v>
      </c>
      <c r="F534" s="117">
        <f aca="true" t="shared" si="468" ref="F534:L536">F535</f>
        <v>8028.56</v>
      </c>
      <c r="G534" s="117">
        <f t="shared" si="468"/>
        <v>9205.36</v>
      </c>
      <c r="H534" s="117">
        <f t="shared" si="468"/>
        <v>14000</v>
      </c>
      <c r="I534" s="117">
        <f t="shared" si="468"/>
        <v>14000</v>
      </c>
      <c r="J534" s="117">
        <f t="shared" si="468"/>
        <v>13500</v>
      </c>
      <c r="K534" s="117">
        <f t="shared" si="468"/>
        <v>13000</v>
      </c>
      <c r="L534" s="117">
        <f t="shared" si="468"/>
        <v>13000</v>
      </c>
    </row>
    <row r="535" spans="1:12" s="13" customFormat="1" ht="12.75" customHeight="1" hidden="1" outlineLevel="3">
      <c r="A535" s="28" t="s">
        <v>104</v>
      </c>
      <c r="B535" s="29"/>
      <c r="C535" s="28"/>
      <c r="D535" s="29">
        <v>651002</v>
      </c>
      <c r="E535" s="37" t="s">
        <v>45</v>
      </c>
      <c r="F535" s="117">
        <v>8028.56</v>
      </c>
      <c r="G535" s="117">
        <v>9205.36</v>
      </c>
      <c r="H535" s="117">
        <v>14000</v>
      </c>
      <c r="I535" s="117">
        <v>14000</v>
      </c>
      <c r="J535" s="117">
        <v>13500</v>
      </c>
      <c r="K535" s="117">
        <v>13000</v>
      </c>
      <c r="L535" s="117">
        <v>13000</v>
      </c>
    </row>
    <row r="536" spans="1:12" ht="12.75" customHeight="1" outlineLevel="2" collapsed="1">
      <c r="A536" s="28" t="s">
        <v>104</v>
      </c>
      <c r="B536" s="29"/>
      <c r="C536" s="28" t="s">
        <v>415</v>
      </c>
      <c r="D536" s="29"/>
      <c r="E536" s="37" t="s">
        <v>416</v>
      </c>
      <c r="F536" s="117">
        <f t="shared" si="468"/>
        <v>72</v>
      </c>
      <c r="G536" s="117">
        <f t="shared" si="468"/>
        <v>1247</v>
      </c>
      <c r="H536" s="117">
        <f t="shared" si="468"/>
        <v>100</v>
      </c>
      <c r="I536" s="117">
        <f t="shared" si="468"/>
        <v>300</v>
      </c>
      <c r="J536" s="117">
        <f t="shared" si="468"/>
        <v>100</v>
      </c>
      <c r="K536" s="117">
        <f t="shared" si="468"/>
        <v>100</v>
      </c>
      <c r="L536" s="117">
        <f t="shared" si="468"/>
        <v>100</v>
      </c>
    </row>
    <row r="537" spans="1:12" s="13" customFormat="1" ht="12.75" customHeight="1" hidden="1" outlineLevel="3">
      <c r="A537" s="28" t="s">
        <v>104</v>
      </c>
      <c r="B537" s="29"/>
      <c r="C537" s="28"/>
      <c r="D537" s="29">
        <v>653001</v>
      </c>
      <c r="E537" s="37" t="s">
        <v>417</v>
      </c>
      <c r="F537" s="117">
        <v>72</v>
      </c>
      <c r="G537" s="117">
        <v>1247</v>
      </c>
      <c r="H537" s="117">
        <v>100</v>
      </c>
      <c r="I537" s="117">
        <v>300</v>
      </c>
      <c r="J537" s="117">
        <v>100</v>
      </c>
      <c r="K537" s="117">
        <v>100</v>
      </c>
      <c r="L537" s="117">
        <v>100</v>
      </c>
    </row>
    <row r="538" spans="1:12" s="11" customFormat="1" ht="12.75" customHeight="1">
      <c r="A538" s="34"/>
      <c r="B538" s="14"/>
      <c r="C538" s="34"/>
      <c r="D538" s="14"/>
      <c r="E538" s="85"/>
      <c r="F538" s="118"/>
      <c r="G538" s="118"/>
      <c r="H538" s="118"/>
      <c r="I538" s="118"/>
      <c r="J538" s="118"/>
      <c r="K538" s="118"/>
      <c r="L538" s="118"/>
    </row>
    <row r="539" spans="1:12" ht="18.75">
      <c r="A539" s="170" t="s">
        <v>164</v>
      </c>
      <c r="B539" s="170"/>
      <c r="C539" s="170"/>
      <c r="D539" s="170"/>
      <c r="E539" s="170"/>
      <c r="F539" s="108">
        <f aca="true" t="shared" si="469" ref="F539:L539">F540+F579+F603</f>
        <v>147610.33000000002</v>
      </c>
      <c r="G539" s="108">
        <f t="shared" si="469"/>
        <v>135388.35</v>
      </c>
      <c r="H539" s="108">
        <f t="shared" si="469"/>
        <v>208110</v>
      </c>
      <c r="I539" s="108">
        <f t="shared" si="469"/>
        <v>191610</v>
      </c>
      <c r="J539" s="108">
        <f t="shared" si="469"/>
        <v>241150</v>
      </c>
      <c r="K539" s="108">
        <f t="shared" si="469"/>
        <v>239995</v>
      </c>
      <c r="L539" s="108">
        <f t="shared" si="469"/>
        <v>254840</v>
      </c>
    </row>
    <row r="540" spans="1:12" ht="15.75">
      <c r="A540" s="185" t="s">
        <v>81</v>
      </c>
      <c r="B540" s="185"/>
      <c r="C540" s="185"/>
      <c r="D540" s="99" t="s">
        <v>165</v>
      </c>
      <c r="E540" s="99"/>
      <c r="F540" s="101">
        <f aca="true" t="shared" si="470" ref="F540:L540">F541+F543+F553</f>
        <v>108328.44</v>
      </c>
      <c r="G540" s="101">
        <f t="shared" si="470"/>
        <v>102868.56999999999</v>
      </c>
      <c r="H540" s="101">
        <f t="shared" si="470"/>
        <v>169260</v>
      </c>
      <c r="I540" s="101">
        <f t="shared" si="470"/>
        <v>154260</v>
      </c>
      <c r="J540" s="101">
        <f t="shared" si="470"/>
        <v>198800</v>
      </c>
      <c r="K540" s="101">
        <f t="shared" si="470"/>
        <v>197645</v>
      </c>
      <c r="L540" s="101">
        <f t="shared" si="470"/>
        <v>212490</v>
      </c>
    </row>
    <row r="541" spans="1:12" ht="12.75" outlineLevel="1">
      <c r="A541" s="23" t="s">
        <v>93</v>
      </c>
      <c r="B541" s="24">
        <v>610</v>
      </c>
      <c r="C541" s="23"/>
      <c r="D541" s="24"/>
      <c r="E541" s="102" t="s">
        <v>276</v>
      </c>
      <c r="F541" s="103">
        <f>F542</f>
        <v>56050.33</v>
      </c>
      <c r="G541" s="103">
        <f aca="true" t="shared" si="471" ref="G541:L541">G542</f>
        <v>56509.09</v>
      </c>
      <c r="H541" s="103">
        <f t="shared" si="471"/>
        <v>75000</v>
      </c>
      <c r="I541" s="103">
        <f t="shared" si="471"/>
        <v>75000</v>
      </c>
      <c r="J541" s="103">
        <f t="shared" si="471"/>
        <v>100000</v>
      </c>
      <c r="K541" s="103">
        <f t="shared" si="471"/>
        <v>110000</v>
      </c>
      <c r="L541" s="103">
        <f t="shared" si="471"/>
        <v>121000</v>
      </c>
    </row>
    <row r="542" spans="1:12" ht="12.75" outlineLevel="2">
      <c r="A542" s="23" t="s">
        <v>93</v>
      </c>
      <c r="B542" s="24"/>
      <c r="C542" s="24">
        <v>611</v>
      </c>
      <c r="D542" s="24"/>
      <c r="E542" s="102" t="s">
        <v>0</v>
      </c>
      <c r="F542" s="103">
        <v>56050.33</v>
      </c>
      <c r="G542" s="103">
        <v>56509.09</v>
      </c>
      <c r="H542" s="103">
        <v>75000</v>
      </c>
      <c r="I542" s="103">
        <v>75000</v>
      </c>
      <c r="J542" s="103">
        <v>100000</v>
      </c>
      <c r="K542" s="103">
        <f>ROUND(J542*1.1,0)</f>
        <v>110000</v>
      </c>
      <c r="L542" s="103">
        <f>ROUND(K542*1.1,0)</f>
        <v>121000</v>
      </c>
    </row>
    <row r="543" spans="1:12" ht="12.75" outlineLevel="1">
      <c r="A543" s="23" t="s">
        <v>93</v>
      </c>
      <c r="B543" s="24">
        <v>620</v>
      </c>
      <c r="C543" s="24"/>
      <c r="D543" s="24"/>
      <c r="E543" s="102" t="s">
        <v>185</v>
      </c>
      <c r="F543" s="103">
        <f aca="true" t="shared" si="472" ref="F543:H543">SUM(F544:F546)</f>
        <v>19038.79</v>
      </c>
      <c r="G543" s="103">
        <f t="shared" si="472"/>
        <v>17779.18</v>
      </c>
      <c r="H543" s="103">
        <f t="shared" si="472"/>
        <v>26210</v>
      </c>
      <c r="I543" s="103">
        <f aca="true" t="shared" si="473" ref="I543">SUM(I544:I546)</f>
        <v>26210</v>
      </c>
      <c r="J543" s="103">
        <f aca="true" t="shared" si="474" ref="J543:K543">SUM(J544:J546)</f>
        <v>34950</v>
      </c>
      <c r="K543" s="103">
        <f t="shared" si="474"/>
        <v>38445</v>
      </c>
      <c r="L543" s="103">
        <f aca="true" t="shared" si="475" ref="L543">SUM(L544:L546)</f>
        <v>42290</v>
      </c>
    </row>
    <row r="544" spans="1:12" ht="12.75" outlineLevel="2">
      <c r="A544" s="23" t="s">
        <v>93</v>
      </c>
      <c r="B544" s="24"/>
      <c r="C544" s="23" t="s">
        <v>169</v>
      </c>
      <c r="D544" s="24"/>
      <c r="E544" s="102" t="s">
        <v>186</v>
      </c>
      <c r="F544" s="103">
        <v>2510.55</v>
      </c>
      <c r="G544" s="103">
        <v>3159.48</v>
      </c>
      <c r="H544" s="103">
        <v>3800</v>
      </c>
      <c r="I544" s="103">
        <v>3800</v>
      </c>
      <c r="J544" s="103">
        <v>6500</v>
      </c>
      <c r="K544" s="103">
        <f aca="true" t="shared" si="476" ref="K544:L545">ROUND(J544*1.1,0)</f>
        <v>7150</v>
      </c>
      <c r="L544" s="103">
        <f t="shared" si="476"/>
        <v>7865</v>
      </c>
    </row>
    <row r="545" spans="1:12" ht="12.75" outlineLevel="2">
      <c r="A545" s="23" t="s">
        <v>93</v>
      </c>
      <c r="B545" s="24"/>
      <c r="C545" s="23" t="s">
        <v>170</v>
      </c>
      <c r="D545" s="24"/>
      <c r="E545" s="102" t="s">
        <v>187</v>
      </c>
      <c r="F545" s="103">
        <v>2608.61</v>
      </c>
      <c r="G545" s="103">
        <v>1833.83</v>
      </c>
      <c r="H545" s="103">
        <v>3700</v>
      </c>
      <c r="I545" s="103">
        <v>3700</v>
      </c>
      <c r="J545" s="103">
        <v>3500</v>
      </c>
      <c r="K545" s="103">
        <f t="shared" si="476"/>
        <v>3850</v>
      </c>
      <c r="L545" s="103">
        <f t="shared" si="476"/>
        <v>4235</v>
      </c>
    </row>
    <row r="546" spans="1:12" ht="12.75" outlineLevel="2">
      <c r="A546" s="23" t="s">
        <v>93</v>
      </c>
      <c r="B546" s="24"/>
      <c r="C546" s="23" t="s">
        <v>171</v>
      </c>
      <c r="D546" s="24"/>
      <c r="E546" s="102" t="s">
        <v>188</v>
      </c>
      <c r="F546" s="103">
        <f aca="true" t="shared" si="477" ref="F546:H546">SUM(F547:F552)</f>
        <v>13919.630000000001</v>
      </c>
      <c r="G546" s="103">
        <f t="shared" si="477"/>
        <v>12785.87</v>
      </c>
      <c r="H546" s="103">
        <f t="shared" si="477"/>
        <v>18710</v>
      </c>
      <c r="I546" s="103">
        <f aca="true" t="shared" si="478" ref="I546:L546">SUM(I547:I552)</f>
        <v>18710</v>
      </c>
      <c r="J546" s="103">
        <f t="shared" si="478"/>
        <v>24950</v>
      </c>
      <c r="K546" s="103">
        <f t="shared" si="478"/>
        <v>27445</v>
      </c>
      <c r="L546" s="103">
        <f t="shared" si="478"/>
        <v>30190</v>
      </c>
    </row>
    <row r="547" spans="1:12" ht="12.75" hidden="1" outlineLevel="3">
      <c r="A547" s="23" t="s">
        <v>93</v>
      </c>
      <c r="B547" s="24"/>
      <c r="C547" s="23"/>
      <c r="D547" s="24">
        <v>625001</v>
      </c>
      <c r="E547" s="102" t="s">
        <v>189</v>
      </c>
      <c r="F547" s="103">
        <v>792.05</v>
      </c>
      <c r="G547" s="103">
        <v>715.64</v>
      </c>
      <c r="H547" s="103">
        <v>1050</v>
      </c>
      <c r="I547" s="103">
        <v>1050</v>
      </c>
      <c r="J547" s="103">
        <v>1400</v>
      </c>
      <c r="K547" s="103">
        <f aca="true" t="shared" si="479" ref="K547:L552">ROUND(J547*1.1,0)</f>
        <v>1540</v>
      </c>
      <c r="L547" s="103">
        <f t="shared" si="479"/>
        <v>1694</v>
      </c>
    </row>
    <row r="548" spans="1:12" ht="12.75" hidden="1" outlineLevel="3">
      <c r="A548" s="23" t="s">
        <v>93</v>
      </c>
      <c r="B548" s="24"/>
      <c r="C548" s="23"/>
      <c r="D548" s="24">
        <v>625002</v>
      </c>
      <c r="E548" s="102" t="s">
        <v>190</v>
      </c>
      <c r="F548" s="103">
        <v>7953.44</v>
      </c>
      <c r="G548" s="103">
        <v>7187.73</v>
      </c>
      <c r="H548" s="103">
        <v>10500</v>
      </c>
      <c r="I548" s="103">
        <v>10500</v>
      </c>
      <c r="J548" s="103">
        <v>14000</v>
      </c>
      <c r="K548" s="103">
        <f t="shared" si="479"/>
        <v>15400</v>
      </c>
      <c r="L548" s="103">
        <f t="shared" si="479"/>
        <v>16940</v>
      </c>
    </row>
    <row r="549" spans="1:12" ht="12.75" hidden="1" outlineLevel="3">
      <c r="A549" s="23" t="s">
        <v>93</v>
      </c>
      <c r="B549" s="24"/>
      <c r="C549" s="23"/>
      <c r="D549" s="24">
        <v>625003</v>
      </c>
      <c r="E549" s="102" t="s">
        <v>191</v>
      </c>
      <c r="F549" s="103">
        <v>459.03</v>
      </c>
      <c r="G549" s="103">
        <v>412.65</v>
      </c>
      <c r="H549" s="103">
        <v>600</v>
      </c>
      <c r="I549" s="103">
        <v>600</v>
      </c>
      <c r="J549" s="103">
        <v>800</v>
      </c>
      <c r="K549" s="103">
        <f t="shared" si="479"/>
        <v>880</v>
      </c>
      <c r="L549" s="103">
        <f t="shared" si="479"/>
        <v>968</v>
      </c>
    </row>
    <row r="550" spans="1:12" ht="12.75" hidden="1" outlineLevel="3">
      <c r="A550" s="23" t="s">
        <v>93</v>
      </c>
      <c r="B550" s="24"/>
      <c r="C550" s="23"/>
      <c r="D550" s="24">
        <v>625004</v>
      </c>
      <c r="E550" s="102" t="s">
        <v>192</v>
      </c>
      <c r="F550" s="103">
        <v>1514.26</v>
      </c>
      <c r="G550" s="103">
        <v>1525.25</v>
      </c>
      <c r="H550" s="103">
        <v>2250</v>
      </c>
      <c r="I550" s="103">
        <v>2250</v>
      </c>
      <c r="J550" s="103">
        <v>3000</v>
      </c>
      <c r="K550" s="103">
        <f t="shared" si="479"/>
        <v>3300</v>
      </c>
      <c r="L550" s="103">
        <f t="shared" si="479"/>
        <v>3630</v>
      </c>
    </row>
    <row r="551" spans="1:12" ht="12.75" hidden="1" outlineLevel="3">
      <c r="A551" s="23" t="s">
        <v>93</v>
      </c>
      <c r="B551" s="24"/>
      <c r="C551" s="23"/>
      <c r="D551" s="24">
        <v>625005</v>
      </c>
      <c r="E551" s="102" t="s">
        <v>193</v>
      </c>
      <c r="F551" s="103">
        <v>502.52</v>
      </c>
      <c r="G551" s="103">
        <v>506.16</v>
      </c>
      <c r="H551" s="103">
        <v>750</v>
      </c>
      <c r="I551" s="103">
        <v>750</v>
      </c>
      <c r="J551" s="103">
        <v>1000</v>
      </c>
      <c r="K551" s="103">
        <f t="shared" si="479"/>
        <v>1100</v>
      </c>
      <c r="L551" s="103">
        <f t="shared" si="479"/>
        <v>1210</v>
      </c>
    </row>
    <row r="552" spans="1:12" ht="12.75" hidden="1" outlineLevel="3">
      <c r="A552" s="23" t="s">
        <v>93</v>
      </c>
      <c r="B552" s="24"/>
      <c r="C552" s="23"/>
      <c r="D552" s="24">
        <v>625007</v>
      </c>
      <c r="E552" s="102" t="s">
        <v>194</v>
      </c>
      <c r="F552" s="103">
        <v>2698.33</v>
      </c>
      <c r="G552" s="103">
        <v>2438.44</v>
      </c>
      <c r="H552" s="103">
        <v>3560</v>
      </c>
      <c r="I552" s="103">
        <v>3560</v>
      </c>
      <c r="J552" s="103">
        <v>4750</v>
      </c>
      <c r="K552" s="103">
        <f t="shared" si="479"/>
        <v>5225</v>
      </c>
      <c r="L552" s="103">
        <f t="shared" si="479"/>
        <v>5748</v>
      </c>
    </row>
    <row r="553" spans="1:12" ht="12.75" outlineLevel="1">
      <c r="A553" s="23" t="s">
        <v>93</v>
      </c>
      <c r="B553" s="24">
        <v>630</v>
      </c>
      <c r="C553" s="23"/>
      <c r="D553" s="24"/>
      <c r="E553" s="102" t="s">
        <v>210</v>
      </c>
      <c r="F553" s="103">
        <f aca="true" t="shared" si="480" ref="F553:H553">F554+F557+F564+F568+F572+F574</f>
        <v>33239.32</v>
      </c>
      <c r="G553" s="103">
        <f t="shared" si="480"/>
        <v>28580.3</v>
      </c>
      <c r="H553" s="103">
        <f t="shared" si="480"/>
        <v>68050</v>
      </c>
      <c r="I553" s="103">
        <f aca="true" t="shared" si="481" ref="I553">I554+I557+I564+I568+I572+I574</f>
        <v>53050</v>
      </c>
      <c r="J553" s="103">
        <f aca="true" t="shared" si="482" ref="J553:K553">J554+J557+J564+J568+J572+J574</f>
        <v>63850</v>
      </c>
      <c r="K553" s="103">
        <f t="shared" si="482"/>
        <v>49200</v>
      </c>
      <c r="L553" s="103">
        <f aca="true" t="shared" si="483" ref="L553">L554+L557+L564+L568+L572+L574</f>
        <v>49200</v>
      </c>
    </row>
    <row r="554" spans="1:12" ht="12.75" outlineLevel="2">
      <c r="A554" s="23" t="s">
        <v>93</v>
      </c>
      <c r="B554" s="24"/>
      <c r="C554" s="23" t="s">
        <v>183</v>
      </c>
      <c r="D554" s="24"/>
      <c r="E554" s="102" t="s">
        <v>195</v>
      </c>
      <c r="F554" s="103">
        <f aca="true" t="shared" si="484" ref="F554:H554">SUM(F555:F556)</f>
        <v>1743.25</v>
      </c>
      <c r="G554" s="103">
        <f t="shared" si="484"/>
        <v>1094.5</v>
      </c>
      <c r="H554" s="103">
        <f t="shared" si="484"/>
        <v>1850</v>
      </c>
      <c r="I554" s="103">
        <f aca="true" t="shared" si="485" ref="I554">SUM(I555:I556)</f>
        <v>1850</v>
      </c>
      <c r="J554" s="103">
        <f aca="true" t="shared" si="486" ref="J554:K554">SUM(J555:J556)</f>
        <v>1850</v>
      </c>
      <c r="K554" s="103">
        <f t="shared" si="486"/>
        <v>1850</v>
      </c>
      <c r="L554" s="103">
        <f aca="true" t="shared" si="487" ref="L554">SUM(L555:L556)</f>
        <v>1850</v>
      </c>
    </row>
    <row r="555" spans="1:12" ht="12.75" hidden="1" outlineLevel="3">
      <c r="A555" s="23" t="s">
        <v>93</v>
      </c>
      <c r="B555" s="24"/>
      <c r="C555" s="23"/>
      <c r="D555" s="24">
        <v>632001</v>
      </c>
      <c r="E555" s="102" t="s">
        <v>265</v>
      </c>
      <c r="F555" s="103">
        <v>901.75</v>
      </c>
      <c r="G555" s="103">
        <v>671</v>
      </c>
      <c r="H555" s="103">
        <v>1000</v>
      </c>
      <c r="I555" s="103">
        <v>1000</v>
      </c>
      <c r="J555" s="103">
        <v>1000</v>
      </c>
      <c r="K555" s="103">
        <v>1000</v>
      </c>
      <c r="L555" s="103">
        <v>1000</v>
      </c>
    </row>
    <row r="556" spans="1:12" ht="12.75" hidden="1" outlineLevel="3">
      <c r="A556" s="23" t="s">
        <v>93</v>
      </c>
      <c r="B556" s="24"/>
      <c r="C556" s="23"/>
      <c r="D556" s="24">
        <v>632001</v>
      </c>
      <c r="E556" s="102" t="s">
        <v>339</v>
      </c>
      <c r="F556" s="103">
        <v>841.5</v>
      </c>
      <c r="G556" s="103">
        <v>423.5</v>
      </c>
      <c r="H556" s="103">
        <v>850</v>
      </c>
      <c r="I556" s="103">
        <v>850</v>
      </c>
      <c r="J556" s="103">
        <v>850</v>
      </c>
      <c r="K556" s="103">
        <v>850</v>
      </c>
      <c r="L556" s="103">
        <v>850</v>
      </c>
    </row>
    <row r="557" spans="1:12" ht="12.75" outlineLevel="2" collapsed="1">
      <c r="A557" s="23" t="s">
        <v>93</v>
      </c>
      <c r="B557" s="24"/>
      <c r="C557" s="23" t="s">
        <v>174</v>
      </c>
      <c r="D557" s="24"/>
      <c r="E557" s="102" t="s">
        <v>197</v>
      </c>
      <c r="F557" s="103">
        <f aca="true" t="shared" si="488" ref="F557:H557">SUM(F558:F563)</f>
        <v>15413.57</v>
      </c>
      <c r="G557" s="103">
        <f t="shared" si="488"/>
        <v>10620</v>
      </c>
      <c r="H557" s="103">
        <f t="shared" si="488"/>
        <v>31200</v>
      </c>
      <c r="I557" s="103">
        <f aca="true" t="shared" si="489" ref="I557">SUM(I558:I563)</f>
        <v>16200</v>
      </c>
      <c r="J557" s="103">
        <f aca="true" t="shared" si="490" ref="J557:K557">SUM(J558:J563)</f>
        <v>31200</v>
      </c>
      <c r="K557" s="103">
        <f t="shared" si="490"/>
        <v>16200</v>
      </c>
      <c r="L557" s="103">
        <f aca="true" t="shared" si="491" ref="L557">SUM(L558:L563)</f>
        <v>16200</v>
      </c>
    </row>
    <row r="558" spans="1:12" ht="12.75" hidden="1" outlineLevel="3">
      <c r="A558" s="23" t="s">
        <v>93</v>
      </c>
      <c r="B558" s="24"/>
      <c r="C558" s="23"/>
      <c r="D558" s="24">
        <v>633001</v>
      </c>
      <c r="E558" s="102" t="s">
        <v>225</v>
      </c>
      <c r="F558" s="103">
        <v>0</v>
      </c>
      <c r="G558" s="103">
        <v>827</v>
      </c>
      <c r="H558" s="103">
        <v>0</v>
      </c>
      <c r="I558" s="103">
        <v>0</v>
      </c>
      <c r="J558" s="103">
        <v>0</v>
      </c>
      <c r="K558" s="103">
        <v>0</v>
      </c>
      <c r="L558" s="103">
        <v>0</v>
      </c>
    </row>
    <row r="559" spans="1:12" ht="12.75" hidden="1" outlineLevel="3">
      <c r="A559" s="23" t="s">
        <v>93</v>
      </c>
      <c r="B559" s="24"/>
      <c r="C559" s="23"/>
      <c r="D559" s="24">
        <v>633004</v>
      </c>
      <c r="E559" s="102" t="s">
        <v>218</v>
      </c>
      <c r="F559" s="103">
        <v>960.9</v>
      </c>
      <c r="G559" s="103">
        <v>1771.12</v>
      </c>
      <c r="H559" s="103">
        <v>3000</v>
      </c>
      <c r="I559" s="103">
        <v>3000</v>
      </c>
      <c r="J559" s="103">
        <v>3000</v>
      </c>
      <c r="K559" s="103">
        <v>3000</v>
      </c>
      <c r="L559" s="103">
        <v>3000</v>
      </c>
    </row>
    <row r="560" spans="1:12" ht="12.75" hidden="1" outlineLevel="3">
      <c r="A560" s="23" t="s">
        <v>93</v>
      </c>
      <c r="B560" s="24"/>
      <c r="C560" s="23"/>
      <c r="D560" s="24">
        <v>633006</v>
      </c>
      <c r="E560" s="102" t="s">
        <v>3</v>
      </c>
      <c r="F560" s="103">
        <v>12822.67</v>
      </c>
      <c r="G560" s="103">
        <v>5994.62</v>
      </c>
      <c r="H560" s="103">
        <v>25000</v>
      </c>
      <c r="I560" s="103">
        <v>10000</v>
      </c>
      <c r="J560" s="103">
        <v>25000</v>
      </c>
      <c r="K560" s="103">
        <v>10000</v>
      </c>
      <c r="L560" s="103">
        <v>10000</v>
      </c>
    </row>
    <row r="561" spans="1:12" ht="12.75" hidden="1" outlineLevel="3">
      <c r="A561" s="23" t="s">
        <v>93</v>
      </c>
      <c r="B561" s="24"/>
      <c r="C561" s="23"/>
      <c r="D561" s="24">
        <v>633010</v>
      </c>
      <c r="E561" s="102" t="s">
        <v>200</v>
      </c>
      <c r="F561" s="103">
        <v>541.94</v>
      </c>
      <c r="G561" s="103">
        <v>1170.8</v>
      </c>
      <c r="H561" s="103">
        <v>1500</v>
      </c>
      <c r="I561" s="103">
        <v>1500</v>
      </c>
      <c r="J561" s="103">
        <v>1500</v>
      </c>
      <c r="K561" s="103">
        <v>1500</v>
      </c>
      <c r="L561" s="103">
        <v>1500</v>
      </c>
    </row>
    <row r="562" spans="1:12" ht="12.75" hidden="1" outlineLevel="3">
      <c r="A562" s="23" t="s">
        <v>93</v>
      </c>
      <c r="B562" s="24"/>
      <c r="C562" s="23"/>
      <c r="D562" s="24">
        <v>633011</v>
      </c>
      <c r="E562" s="102" t="s">
        <v>418</v>
      </c>
      <c r="F562" s="103">
        <v>93.24</v>
      </c>
      <c r="G562" s="103">
        <v>126.59</v>
      </c>
      <c r="H562" s="103">
        <v>200</v>
      </c>
      <c r="I562" s="103">
        <v>200</v>
      </c>
      <c r="J562" s="103">
        <v>200</v>
      </c>
      <c r="K562" s="103">
        <v>200</v>
      </c>
      <c r="L562" s="103">
        <v>200</v>
      </c>
    </row>
    <row r="563" spans="1:12" ht="12.75" hidden="1" outlineLevel="3">
      <c r="A563" s="23" t="s">
        <v>93</v>
      </c>
      <c r="B563" s="24"/>
      <c r="C563" s="23"/>
      <c r="D563" s="24">
        <v>633015</v>
      </c>
      <c r="E563" s="102" t="s">
        <v>219</v>
      </c>
      <c r="F563" s="103">
        <v>994.82</v>
      </c>
      <c r="G563" s="103">
        <v>729.87</v>
      </c>
      <c r="H563" s="103">
        <v>1500</v>
      </c>
      <c r="I563" s="103">
        <v>1500</v>
      </c>
      <c r="J563" s="103">
        <v>1500</v>
      </c>
      <c r="K563" s="103">
        <v>1500</v>
      </c>
      <c r="L563" s="103">
        <v>1500</v>
      </c>
    </row>
    <row r="564" spans="1:12" ht="12.75" outlineLevel="2" collapsed="1">
      <c r="A564" s="23" t="s">
        <v>93</v>
      </c>
      <c r="B564" s="24"/>
      <c r="C564" s="23" t="s">
        <v>178</v>
      </c>
      <c r="D564" s="24"/>
      <c r="E564" s="102" t="s">
        <v>301</v>
      </c>
      <c r="F564" s="103">
        <f aca="true" t="shared" si="492" ref="F564:G564">SUM(F565:F567)</f>
        <v>2006.41</v>
      </c>
      <c r="G564" s="103">
        <f t="shared" si="492"/>
        <v>1527.17</v>
      </c>
      <c r="H564" s="103">
        <f aca="true" t="shared" si="493" ref="H564">SUM(H565:H567)</f>
        <v>2400</v>
      </c>
      <c r="I564" s="103">
        <f aca="true" t="shared" si="494" ref="I564">SUM(I565:I567)</f>
        <v>2400</v>
      </c>
      <c r="J564" s="103">
        <f aca="true" t="shared" si="495" ref="J564:K564">SUM(J565:J567)</f>
        <v>2900</v>
      </c>
      <c r="K564" s="103">
        <f t="shared" si="495"/>
        <v>2950</v>
      </c>
      <c r="L564" s="103">
        <f aca="true" t="shared" si="496" ref="L564">SUM(L565:L567)</f>
        <v>2950</v>
      </c>
    </row>
    <row r="565" spans="1:12" ht="12.75" hidden="1" outlineLevel="3">
      <c r="A565" s="23" t="s">
        <v>93</v>
      </c>
      <c r="B565" s="24"/>
      <c r="C565" s="23"/>
      <c r="D565" s="24">
        <v>634001</v>
      </c>
      <c r="E565" s="102" t="s">
        <v>220</v>
      </c>
      <c r="F565" s="103">
        <v>891.01</v>
      </c>
      <c r="G565" s="103">
        <v>618.63</v>
      </c>
      <c r="H565" s="103">
        <v>1000</v>
      </c>
      <c r="I565" s="103">
        <v>1000</v>
      </c>
      <c r="J565" s="103">
        <v>1500</v>
      </c>
      <c r="K565" s="103">
        <v>1500</v>
      </c>
      <c r="L565" s="103">
        <v>1500</v>
      </c>
    </row>
    <row r="566" spans="1:12" ht="12.75" hidden="1" outlineLevel="3">
      <c r="A566" s="23" t="s">
        <v>93</v>
      </c>
      <c r="B566" s="24"/>
      <c r="C566" s="23"/>
      <c r="D566" s="24">
        <v>634002</v>
      </c>
      <c r="E566" s="102" t="s">
        <v>221</v>
      </c>
      <c r="F566" s="103">
        <v>423.19</v>
      </c>
      <c r="G566" s="103">
        <v>213.74</v>
      </c>
      <c r="H566" s="103">
        <v>500</v>
      </c>
      <c r="I566" s="103">
        <v>500</v>
      </c>
      <c r="J566" s="103">
        <v>500</v>
      </c>
      <c r="K566" s="103">
        <v>550</v>
      </c>
      <c r="L566" s="103">
        <v>550</v>
      </c>
    </row>
    <row r="567" spans="1:12" ht="12.75" hidden="1" outlineLevel="3">
      <c r="A567" s="23" t="s">
        <v>93</v>
      </c>
      <c r="B567" s="24"/>
      <c r="C567" s="23"/>
      <c r="D567" s="24">
        <v>634003</v>
      </c>
      <c r="E567" s="102" t="s">
        <v>351</v>
      </c>
      <c r="F567" s="103">
        <v>692.21</v>
      </c>
      <c r="G567" s="103">
        <v>694.8</v>
      </c>
      <c r="H567" s="103">
        <v>900</v>
      </c>
      <c r="I567" s="103">
        <v>900</v>
      </c>
      <c r="J567" s="103">
        <v>900</v>
      </c>
      <c r="K567" s="103">
        <v>900</v>
      </c>
      <c r="L567" s="103">
        <v>900</v>
      </c>
    </row>
    <row r="568" spans="1:12" ht="12.75" outlineLevel="2" collapsed="1">
      <c r="A568" s="23" t="s">
        <v>93</v>
      </c>
      <c r="B568" s="24"/>
      <c r="C568" s="23" t="s">
        <v>176</v>
      </c>
      <c r="D568" s="24"/>
      <c r="E568" s="102" t="s">
        <v>201</v>
      </c>
      <c r="F568" s="103">
        <f aca="true" t="shared" si="497" ref="F568:H568">SUM(F569:F571)</f>
        <v>8385.36</v>
      </c>
      <c r="G568" s="103">
        <f t="shared" si="497"/>
        <v>13558.42</v>
      </c>
      <c r="H568" s="103">
        <f t="shared" si="497"/>
        <v>26000</v>
      </c>
      <c r="I568" s="103">
        <f aca="true" t="shared" si="498" ref="I568">SUM(I569:I571)</f>
        <v>26000</v>
      </c>
      <c r="J568" s="103">
        <f aca="true" t="shared" si="499" ref="J568:K568">SUM(J569:J571)</f>
        <v>21000</v>
      </c>
      <c r="K568" s="103">
        <f t="shared" si="499"/>
        <v>21000</v>
      </c>
      <c r="L568" s="103">
        <f aca="true" t="shared" si="500" ref="L568">SUM(L569:L571)</f>
        <v>21000</v>
      </c>
    </row>
    <row r="569" spans="1:12" ht="12.75" hidden="1" outlineLevel="3">
      <c r="A569" s="23" t="s">
        <v>93</v>
      </c>
      <c r="B569" s="24"/>
      <c r="C569" s="23"/>
      <c r="D569" s="24">
        <v>635004</v>
      </c>
      <c r="E569" s="102" t="s">
        <v>222</v>
      </c>
      <c r="F569" s="103">
        <v>375.36</v>
      </c>
      <c r="G569" s="103">
        <v>122.04</v>
      </c>
      <c r="H569" s="103">
        <v>1000</v>
      </c>
      <c r="I569" s="103">
        <v>1000</v>
      </c>
      <c r="J569" s="103">
        <v>1000</v>
      </c>
      <c r="K569" s="103">
        <v>1000</v>
      </c>
      <c r="L569" s="103">
        <v>1000</v>
      </c>
    </row>
    <row r="570" spans="1:12" ht="12.75" hidden="1" outlineLevel="3">
      <c r="A570" s="23" t="s">
        <v>93</v>
      </c>
      <c r="B570" s="24"/>
      <c r="C570" s="23"/>
      <c r="D570" s="24">
        <v>635006</v>
      </c>
      <c r="E570" s="102" t="s">
        <v>513</v>
      </c>
      <c r="F570" s="103">
        <v>0</v>
      </c>
      <c r="G570" s="103">
        <v>1258.38</v>
      </c>
      <c r="H570" s="103">
        <v>5000</v>
      </c>
      <c r="I570" s="103">
        <v>5000</v>
      </c>
      <c r="J570" s="103">
        <v>5000</v>
      </c>
      <c r="K570" s="103">
        <v>5000</v>
      </c>
      <c r="L570" s="103">
        <v>5000</v>
      </c>
    </row>
    <row r="571" spans="1:12" ht="12.75" hidden="1" outlineLevel="3">
      <c r="A571" s="23" t="s">
        <v>93</v>
      </c>
      <c r="B571" s="24"/>
      <c r="C571" s="23"/>
      <c r="D571" s="24">
        <v>635006</v>
      </c>
      <c r="E571" s="102" t="s">
        <v>514</v>
      </c>
      <c r="F571" s="103">
        <v>8010</v>
      </c>
      <c r="G571" s="103">
        <v>12178</v>
      </c>
      <c r="H571" s="103">
        <v>20000</v>
      </c>
      <c r="I571" s="103">
        <v>20000</v>
      </c>
      <c r="J571" s="103">
        <v>15000</v>
      </c>
      <c r="K571" s="103">
        <v>15000</v>
      </c>
      <c r="L571" s="103">
        <v>15000</v>
      </c>
    </row>
    <row r="572" spans="1:12" ht="12.75" outlineLevel="2" collapsed="1">
      <c r="A572" s="23" t="s">
        <v>93</v>
      </c>
      <c r="B572" s="24"/>
      <c r="C572" s="23" t="s">
        <v>202</v>
      </c>
      <c r="D572" s="24"/>
      <c r="E572" s="102" t="s">
        <v>203</v>
      </c>
      <c r="F572" s="103">
        <f aca="true" t="shared" si="501" ref="F572:L572">F573</f>
        <v>736.5</v>
      </c>
      <c r="G572" s="103">
        <f t="shared" si="501"/>
        <v>96</v>
      </c>
      <c r="H572" s="103">
        <f t="shared" si="501"/>
        <v>1000</v>
      </c>
      <c r="I572" s="103">
        <f t="shared" si="501"/>
        <v>1000</v>
      </c>
      <c r="J572" s="103">
        <f t="shared" si="501"/>
        <v>1000</v>
      </c>
      <c r="K572" s="103">
        <f t="shared" si="501"/>
        <v>1000</v>
      </c>
      <c r="L572" s="103">
        <f t="shared" si="501"/>
        <v>1000</v>
      </c>
    </row>
    <row r="573" spans="1:12" ht="12.75" hidden="1" outlineLevel="3">
      <c r="A573" s="23" t="s">
        <v>93</v>
      </c>
      <c r="B573" s="24"/>
      <c r="C573" s="23"/>
      <c r="D573" s="24">
        <v>636002</v>
      </c>
      <c r="E573" s="102" t="s">
        <v>440</v>
      </c>
      <c r="F573" s="103">
        <v>736.5</v>
      </c>
      <c r="G573" s="103">
        <v>96</v>
      </c>
      <c r="H573" s="103">
        <v>1000</v>
      </c>
      <c r="I573" s="103">
        <v>1000</v>
      </c>
      <c r="J573" s="103">
        <v>1000</v>
      </c>
      <c r="K573" s="103">
        <v>1000</v>
      </c>
      <c r="L573" s="103">
        <v>1000</v>
      </c>
    </row>
    <row r="574" spans="1:12" ht="12.75" outlineLevel="2" collapsed="1">
      <c r="A574" s="23" t="s">
        <v>93</v>
      </c>
      <c r="B574" s="24"/>
      <c r="C574" s="23" t="s">
        <v>168</v>
      </c>
      <c r="D574" s="24"/>
      <c r="E574" s="102" t="s">
        <v>206</v>
      </c>
      <c r="F574" s="103">
        <f aca="true" t="shared" si="502" ref="F574">SUM(F575:F578)</f>
        <v>4954.23</v>
      </c>
      <c r="G574" s="103">
        <f aca="true" t="shared" si="503" ref="G574:H574">SUM(G575:G578)</f>
        <v>1684.2099999999998</v>
      </c>
      <c r="H574" s="103">
        <f t="shared" si="503"/>
        <v>5600</v>
      </c>
      <c r="I574" s="103">
        <f aca="true" t="shared" si="504" ref="I574">SUM(I575:I578)</f>
        <v>5600</v>
      </c>
      <c r="J574" s="103">
        <f aca="true" t="shared" si="505" ref="J574:K574">SUM(J575:J578)</f>
        <v>5900</v>
      </c>
      <c r="K574" s="103">
        <f t="shared" si="505"/>
        <v>6200</v>
      </c>
      <c r="L574" s="103">
        <f aca="true" t="shared" si="506" ref="L574">SUM(L575:L578)</f>
        <v>6200</v>
      </c>
    </row>
    <row r="575" spans="1:12" ht="12.75" hidden="1" outlineLevel="3">
      <c r="A575" s="23" t="s">
        <v>93</v>
      </c>
      <c r="B575" s="24"/>
      <c r="C575" s="23"/>
      <c r="D575" s="24">
        <v>637004</v>
      </c>
      <c r="E575" s="102" t="s">
        <v>208</v>
      </c>
      <c r="F575" s="103">
        <v>3523.6</v>
      </c>
      <c r="G575" s="103">
        <v>958.23</v>
      </c>
      <c r="H575" s="103">
        <v>3500</v>
      </c>
      <c r="I575" s="103">
        <v>3500</v>
      </c>
      <c r="J575" s="103">
        <v>3500</v>
      </c>
      <c r="K575" s="103">
        <v>4000</v>
      </c>
      <c r="L575" s="103">
        <v>4000</v>
      </c>
    </row>
    <row r="576" spans="1:12" ht="12.75" hidden="1" outlineLevel="3">
      <c r="A576" s="23" t="s">
        <v>93</v>
      </c>
      <c r="B576" s="102"/>
      <c r="C576" s="110"/>
      <c r="D576" s="24">
        <v>637006</v>
      </c>
      <c r="E576" s="102" t="s">
        <v>458</v>
      </c>
      <c r="F576" s="103">
        <v>0</v>
      </c>
      <c r="G576" s="103">
        <v>0</v>
      </c>
      <c r="H576" s="103">
        <v>400</v>
      </c>
      <c r="I576" s="103">
        <v>400</v>
      </c>
      <c r="J576" s="103">
        <v>400</v>
      </c>
      <c r="K576" s="103">
        <v>400</v>
      </c>
      <c r="L576" s="103">
        <v>400</v>
      </c>
    </row>
    <row r="577" spans="1:12" ht="12.75" hidden="1" outlineLevel="3">
      <c r="A577" s="23" t="s">
        <v>93</v>
      </c>
      <c r="B577" s="102"/>
      <c r="C577" s="110"/>
      <c r="D577" s="24">
        <v>637016</v>
      </c>
      <c r="E577" s="102" t="s">
        <v>53</v>
      </c>
      <c r="F577" s="103">
        <v>634.46</v>
      </c>
      <c r="G577" s="103">
        <v>630.14</v>
      </c>
      <c r="H577" s="103">
        <v>700</v>
      </c>
      <c r="I577" s="103">
        <v>700</v>
      </c>
      <c r="J577" s="103">
        <v>1000</v>
      </c>
      <c r="K577" s="103">
        <v>800</v>
      </c>
      <c r="L577" s="103">
        <v>800</v>
      </c>
    </row>
    <row r="578" spans="1:12" ht="12.75" hidden="1" outlineLevel="3">
      <c r="A578" s="23" t="s">
        <v>93</v>
      </c>
      <c r="B578" s="102"/>
      <c r="C578" s="110"/>
      <c r="D578" s="24">
        <v>637027</v>
      </c>
      <c r="E578" s="102" t="s">
        <v>215</v>
      </c>
      <c r="F578" s="103">
        <v>796.17</v>
      </c>
      <c r="G578" s="103">
        <v>95.84</v>
      </c>
      <c r="H578" s="103">
        <v>1000</v>
      </c>
      <c r="I578" s="103">
        <v>1000</v>
      </c>
      <c r="J578" s="103">
        <v>1000</v>
      </c>
      <c r="K578" s="103">
        <v>1000</v>
      </c>
      <c r="L578" s="103">
        <v>1000</v>
      </c>
    </row>
    <row r="579" spans="1:12" s="11" customFormat="1" ht="15.75" customHeight="1">
      <c r="A579" s="169" t="s">
        <v>236</v>
      </c>
      <c r="B579" s="169"/>
      <c r="C579" s="169"/>
      <c r="D579" s="99" t="s">
        <v>357</v>
      </c>
      <c r="E579" s="99"/>
      <c r="F579" s="101">
        <f aca="true" t="shared" si="507" ref="F579:G579">F580+F582+F592</f>
        <v>9880.86</v>
      </c>
      <c r="G579" s="101">
        <f t="shared" si="507"/>
        <v>3603.05</v>
      </c>
      <c r="H579" s="101">
        <f aca="true" t="shared" si="508" ref="H579">H580+H582+H592</f>
        <v>4350</v>
      </c>
      <c r="I579" s="101">
        <f aca="true" t="shared" si="509" ref="I579">I580+I582+I592</f>
        <v>2850</v>
      </c>
      <c r="J579" s="101">
        <f aca="true" t="shared" si="510" ref="J579:K579">J580+J582+J592</f>
        <v>4350</v>
      </c>
      <c r="K579" s="101">
        <f t="shared" si="510"/>
        <v>4350</v>
      </c>
      <c r="L579" s="101">
        <f aca="true" t="shared" si="511" ref="L579">L580+L582+L592</f>
        <v>4350</v>
      </c>
    </row>
    <row r="580" spans="1:12" ht="12.75" outlineLevel="1">
      <c r="A580" s="23" t="s">
        <v>93</v>
      </c>
      <c r="B580" s="24">
        <v>610</v>
      </c>
      <c r="C580" s="23"/>
      <c r="D580" s="24"/>
      <c r="E580" s="102" t="s">
        <v>276</v>
      </c>
      <c r="F580" s="103">
        <f aca="true" t="shared" si="512" ref="F580:L580">F581</f>
        <v>4782.35</v>
      </c>
      <c r="G580" s="103">
        <f t="shared" si="512"/>
        <v>0</v>
      </c>
      <c r="H580" s="103">
        <f t="shared" si="512"/>
        <v>0</v>
      </c>
      <c r="I580" s="103">
        <f t="shared" si="512"/>
        <v>0</v>
      </c>
      <c r="J580" s="103">
        <f t="shared" si="512"/>
        <v>0</v>
      </c>
      <c r="K580" s="103">
        <f t="shared" si="512"/>
        <v>0</v>
      </c>
      <c r="L580" s="103">
        <f t="shared" si="512"/>
        <v>0</v>
      </c>
    </row>
    <row r="581" spans="1:12" ht="12.75" outlineLevel="2">
      <c r="A581" s="23" t="s">
        <v>93</v>
      </c>
      <c r="B581" s="24"/>
      <c r="C581" s="24">
        <v>611</v>
      </c>
      <c r="D581" s="24"/>
      <c r="E581" s="102" t="s">
        <v>0</v>
      </c>
      <c r="F581" s="103">
        <v>4782.35</v>
      </c>
      <c r="G581" s="103">
        <v>0</v>
      </c>
      <c r="H581" s="103">
        <v>0</v>
      </c>
      <c r="I581" s="103">
        <v>0</v>
      </c>
      <c r="J581" s="103">
        <v>0</v>
      </c>
      <c r="K581" s="103">
        <v>0</v>
      </c>
      <c r="L581" s="103">
        <v>0</v>
      </c>
    </row>
    <row r="582" spans="1:12" ht="12.75" outlineLevel="1">
      <c r="A582" s="23" t="s">
        <v>93</v>
      </c>
      <c r="B582" s="24">
        <v>620</v>
      </c>
      <c r="C582" s="24"/>
      <c r="D582" s="24"/>
      <c r="E582" s="102" t="s">
        <v>185</v>
      </c>
      <c r="F582" s="103">
        <f aca="true" t="shared" si="513" ref="F582:G582">SUM(F583:F585)</f>
        <v>1582.8200000000002</v>
      </c>
      <c r="G582" s="103">
        <f t="shared" si="513"/>
        <v>0</v>
      </c>
      <c r="H582" s="103">
        <f aca="true" t="shared" si="514" ref="H582">SUM(H583:H585)</f>
        <v>0</v>
      </c>
      <c r="I582" s="103">
        <f aca="true" t="shared" si="515" ref="I582">SUM(I583:I585)</f>
        <v>0</v>
      </c>
      <c r="J582" s="103">
        <f aca="true" t="shared" si="516" ref="J582:K582">SUM(J583:J585)</f>
        <v>0</v>
      </c>
      <c r="K582" s="103">
        <f t="shared" si="516"/>
        <v>0</v>
      </c>
      <c r="L582" s="103">
        <f aca="true" t="shared" si="517" ref="L582">SUM(L583:L585)</f>
        <v>0</v>
      </c>
    </row>
    <row r="583" spans="1:12" ht="12.75" outlineLevel="2">
      <c r="A583" s="23" t="s">
        <v>93</v>
      </c>
      <c r="B583" s="24"/>
      <c r="C583" s="23" t="s">
        <v>169</v>
      </c>
      <c r="D583" s="24"/>
      <c r="E583" s="102" t="s">
        <v>186</v>
      </c>
      <c r="F583" s="103">
        <v>241.99</v>
      </c>
      <c r="G583" s="103">
        <v>0</v>
      </c>
      <c r="H583" s="103">
        <v>0</v>
      </c>
      <c r="I583" s="103">
        <v>0</v>
      </c>
      <c r="J583" s="103">
        <v>0</v>
      </c>
      <c r="K583" s="103">
        <v>0</v>
      </c>
      <c r="L583" s="103">
        <v>0</v>
      </c>
    </row>
    <row r="584" spans="1:12" ht="12.75" outlineLevel="2">
      <c r="A584" s="23" t="s">
        <v>93</v>
      </c>
      <c r="B584" s="24"/>
      <c r="C584" s="23" t="s">
        <v>170</v>
      </c>
      <c r="D584" s="24"/>
      <c r="E584" s="102" t="s">
        <v>187</v>
      </c>
      <c r="F584" s="103">
        <v>122.89</v>
      </c>
      <c r="G584" s="103">
        <v>0</v>
      </c>
      <c r="H584" s="103">
        <v>0</v>
      </c>
      <c r="I584" s="103">
        <v>0</v>
      </c>
      <c r="J584" s="103">
        <v>0</v>
      </c>
      <c r="K584" s="103">
        <v>0</v>
      </c>
      <c r="L584" s="103">
        <v>0</v>
      </c>
    </row>
    <row r="585" spans="1:12" ht="12.75" outlineLevel="2">
      <c r="A585" s="23" t="s">
        <v>93</v>
      </c>
      <c r="B585" s="24"/>
      <c r="C585" s="23" t="s">
        <v>171</v>
      </c>
      <c r="D585" s="24"/>
      <c r="E585" s="102" t="s">
        <v>188</v>
      </c>
      <c r="F585" s="103">
        <f aca="true" t="shared" si="518" ref="F585:G585">SUM(F586:F591)</f>
        <v>1217.94</v>
      </c>
      <c r="G585" s="103">
        <f t="shared" si="518"/>
        <v>0</v>
      </c>
      <c r="H585" s="103">
        <f aca="true" t="shared" si="519" ref="H585">SUM(H586:H591)</f>
        <v>0</v>
      </c>
      <c r="I585" s="103">
        <f aca="true" t="shared" si="520" ref="I585">SUM(I586:I591)</f>
        <v>0</v>
      </c>
      <c r="J585" s="103">
        <f aca="true" t="shared" si="521" ref="J585:K585">SUM(J586:J591)</f>
        <v>0</v>
      </c>
      <c r="K585" s="103">
        <f t="shared" si="521"/>
        <v>0</v>
      </c>
      <c r="L585" s="103">
        <f aca="true" t="shared" si="522" ref="L585">SUM(L586:L591)</f>
        <v>0</v>
      </c>
    </row>
    <row r="586" spans="1:12" ht="12.75" hidden="1" outlineLevel="3">
      <c r="A586" s="23" t="s">
        <v>93</v>
      </c>
      <c r="B586" s="24"/>
      <c r="C586" s="23"/>
      <c r="D586" s="24">
        <v>625001</v>
      </c>
      <c r="E586" s="102" t="s">
        <v>189</v>
      </c>
      <c r="F586" s="103">
        <v>68.27</v>
      </c>
      <c r="G586" s="103">
        <v>0</v>
      </c>
      <c r="H586" s="103">
        <v>0</v>
      </c>
      <c r="I586" s="103">
        <v>0</v>
      </c>
      <c r="J586" s="103">
        <v>0</v>
      </c>
      <c r="K586" s="103">
        <v>0</v>
      </c>
      <c r="L586" s="103">
        <v>0</v>
      </c>
    </row>
    <row r="587" spans="1:12" ht="12.75" hidden="1" outlineLevel="3">
      <c r="A587" s="23" t="s">
        <v>93</v>
      </c>
      <c r="B587" s="24"/>
      <c r="C587" s="23"/>
      <c r="D587" s="24">
        <v>625002</v>
      </c>
      <c r="E587" s="102" t="s">
        <v>190</v>
      </c>
      <c r="F587" s="103">
        <v>682.89</v>
      </c>
      <c r="G587" s="103">
        <v>0</v>
      </c>
      <c r="H587" s="103">
        <v>0</v>
      </c>
      <c r="I587" s="103">
        <v>0</v>
      </c>
      <c r="J587" s="103">
        <v>0</v>
      </c>
      <c r="K587" s="103">
        <v>0</v>
      </c>
      <c r="L587" s="103">
        <v>0</v>
      </c>
    </row>
    <row r="588" spans="1:12" ht="12.75" hidden="1" outlineLevel="3">
      <c r="A588" s="23" t="s">
        <v>93</v>
      </c>
      <c r="B588" s="24"/>
      <c r="C588" s="23"/>
      <c r="D588" s="24">
        <v>625003</v>
      </c>
      <c r="E588" s="102" t="s">
        <v>191</v>
      </c>
      <c r="F588" s="103">
        <v>40.03</v>
      </c>
      <c r="G588" s="103">
        <v>0</v>
      </c>
      <c r="H588" s="103">
        <v>0</v>
      </c>
      <c r="I588" s="103">
        <v>0</v>
      </c>
      <c r="J588" s="103">
        <v>0</v>
      </c>
      <c r="K588" s="103">
        <v>0</v>
      </c>
      <c r="L588" s="103">
        <v>0</v>
      </c>
    </row>
    <row r="589" spans="1:12" ht="12.75" hidden="1" outlineLevel="3">
      <c r="A589" s="23" t="s">
        <v>93</v>
      </c>
      <c r="B589" s="24"/>
      <c r="C589" s="23"/>
      <c r="D589" s="24">
        <v>625004</v>
      </c>
      <c r="E589" s="102" t="s">
        <v>192</v>
      </c>
      <c r="F589" s="103">
        <v>146.32</v>
      </c>
      <c r="G589" s="103">
        <v>0</v>
      </c>
      <c r="H589" s="103">
        <v>0</v>
      </c>
      <c r="I589" s="103">
        <v>0</v>
      </c>
      <c r="J589" s="103">
        <v>0</v>
      </c>
      <c r="K589" s="103">
        <v>0</v>
      </c>
      <c r="L589" s="103">
        <v>0</v>
      </c>
    </row>
    <row r="590" spans="1:12" ht="12.75" hidden="1" outlineLevel="3">
      <c r="A590" s="23" t="s">
        <v>93</v>
      </c>
      <c r="B590" s="24"/>
      <c r="C590" s="23"/>
      <c r="D590" s="24">
        <v>625005</v>
      </c>
      <c r="E590" s="102" t="s">
        <v>193</v>
      </c>
      <c r="F590" s="103">
        <v>48.76</v>
      </c>
      <c r="G590" s="103">
        <v>0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</row>
    <row r="591" spans="1:12" ht="12.75" hidden="1" outlineLevel="3">
      <c r="A591" s="23" t="s">
        <v>93</v>
      </c>
      <c r="B591" s="24"/>
      <c r="C591" s="23"/>
      <c r="D591" s="24">
        <v>625007</v>
      </c>
      <c r="E591" s="102" t="s">
        <v>194</v>
      </c>
      <c r="F591" s="103">
        <v>231.67</v>
      </c>
      <c r="G591" s="103">
        <v>0</v>
      </c>
      <c r="H591" s="103">
        <v>0</v>
      </c>
      <c r="I591" s="103">
        <v>0</v>
      </c>
      <c r="J591" s="103">
        <v>0</v>
      </c>
      <c r="K591" s="103">
        <v>0</v>
      </c>
      <c r="L591" s="103">
        <v>0</v>
      </c>
    </row>
    <row r="592" spans="1:12" ht="12.75" outlineLevel="1">
      <c r="A592" s="23" t="s">
        <v>93</v>
      </c>
      <c r="B592" s="24">
        <v>630</v>
      </c>
      <c r="C592" s="23"/>
      <c r="D592" s="24"/>
      <c r="E592" s="102" t="s">
        <v>210</v>
      </c>
      <c r="F592" s="103">
        <f aca="true" t="shared" si="523" ref="F592:G592">F593+F595+F597+F599</f>
        <v>3515.6900000000005</v>
      </c>
      <c r="G592" s="103">
        <f t="shared" si="523"/>
        <v>3603.05</v>
      </c>
      <c r="H592" s="103">
        <f aca="true" t="shared" si="524" ref="H592">H593+H595+H597+H599</f>
        <v>4350</v>
      </c>
      <c r="I592" s="103">
        <f aca="true" t="shared" si="525" ref="I592">I593+I595+I597+I599</f>
        <v>2850</v>
      </c>
      <c r="J592" s="103">
        <f aca="true" t="shared" si="526" ref="J592:K592">J593+J595+J597+J599</f>
        <v>4350</v>
      </c>
      <c r="K592" s="103">
        <f t="shared" si="526"/>
        <v>4350</v>
      </c>
      <c r="L592" s="103">
        <f aca="true" t="shared" si="527" ref="L592">L593+L595+L597+L599</f>
        <v>4350</v>
      </c>
    </row>
    <row r="593" spans="1:12" ht="12.75" outlineLevel="2">
      <c r="A593" s="23" t="s">
        <v>93</v>
      </c>
      <c r="B593" s="24"/>
      <c r="C593" s="23" t="s">
        <v>183</v>
      </c>
      <c r="D593" s="24"/>
      <c r="E593" s="102" t="s">
        <v>195</v>
      </c>
      <c r="F593" s="103">
        <f aca="true" t="shared" si="528" ref="F593:L593">F594</f>
        <v>314.4</v>
      </c>
      <c r="G593" s="103">
        <f t="shared" si="528"/>
        <v>314.4</v>
      </c>
      <c r="H593" s="103">
        <f t="shared" si="528"/>
        <v>350</v>
      </c>
      <c r="I593" s="103">
        <f t="shared" si="528"/>
        <v>350</v>
      </c>
      <c r="J593" s="103">
        <f t="shared" si="528"/>
        <v>350</v>
      </c>
      <c r="K593" s="103">
        <f t="shared" si="528"/>
        <v>350</v>
      </c>
      <c r="L593" s="103">
        <f t="shared" si="528"/>
        <v>350</v>
      </c>
    </row>
    <row r="594" spans="1:12" ht="12.75" hidden="1" outlineLevel="3">
      <c r="A594" s="23" t="s">
        <v>93</v>
      </c>
      <c r="B594" s="24"/>
      <c r="C594" s="23"/>
      <c r="D594" s="24">
        <v>632004</v>
      </c>
      <c r="E594" s="102" t="s">
        <v>337</v>
      </c>
      <c r="F594" s="103">
        <v>314.4</v>
      </c>
      <c r="G594" s="103">
        <v>314.4</v>
      </c>
      <c r="H594" s="103">
        <v>350</v>
      </c>
      <c r="I594" s="103">
        <v>350</v>
      </c>
      <c r="J594" s="103">
        <v>350</v>
      </c>
      <c r="K594" s="103">
        <v>350</v>
      </c>
      <c r="L594" s="103">
        <v>350</v>
      </c>
    </row>
    <row r="595" spans="1:13" ht="12.75" outlineLevel="2" collapsed="1">
      <c r="A595" s="23" t="s">
        <v>93</v>
      </c>
      <c r="B595" s="24"/>
      <c r="C595" s="24">
        <v>633</v>
      </c>
      <c r="D595" s="24"/>
      <c r="E595" s="102" t="s">
        <v>197</v>
      </c>
      <c r="F595" s="103">
        <f aca="true" t="shared" si="529" ref="F595:L595">F596</f>
        <v>2093.19</v>
      </c>
      <c r="G595" s="103">
        <f>G596</f>
        <v>2667.15</v>
      </c>
      <c r="H595" s="103">
        <f t="shared" si="529"/>
        <v>2000</v>
      </c>
      <c r="I595" s="103">
        <f t="shared" si="529"/>
        <v>500</v>
      </c>
      <c r="J595" s="103">
        <f t="shared" si="529"/>
        <v>2000</v>
      </c>
      <c r="K595" s="103">
        <f t="shared" si="529"/>
        <v>2000</v>
      </c>
      <c r="L595" s="103">
        <f t="shared" si="529"/>
        <v>2000</v>
      </c>
      <c r="M595" s="12"/>
    </row>
    <row r="596" spans="1:12" ht="12.75" hidden="1" outlineLevel="3">
      <c r="A596" s="23" t="s">
        <v>93</v>
      </c>
      <c r="B596" s="24"/>
      <c r="C596" s="23"/>
      <c r="D596" s="24">
        <v>633006</v>
      </c>
      <c r="E596" s="102" t="s">
        <v>485</v>
      </c>
      <c r="F596" s="103">
        <v>2093.19</v>
      </c>
      <c r="G596" s="103">
        <v>2667.15</v>
      </c>
      <c r="H596" s="103">
        <v>2000</v>
      </c>
      <c r="I596" s="103">
        <v>500</v>
      </c>
      <c r="J596" s="103">
        <v>2000</v>
      </c>
      <c r="K596" s="103">
        <v>2000</v>
      </c>
      <c r="L596" s="103">
        <v>2000</v>
      </c>
    </row>
    <row r="597" spans="1:12" ht="12.75" outlineLevel="2" collapsed="1">
      <c r="A597" s="23" t="s">
        <v>93</v>
      </c>
      <c r="B597" s="24"/>
      <c r="C597" s="23" t="s">
        <v>176</v>
      </c>
      <c r="D597" s="24"/>
      <c r="E597" s="102" t="s">
        <v>201</v>
      </c>
      <c r="F597" s="103">
        <f aca="true" t="shared" si="530" ref="F597:L597">F598</f>
        <v>0</v>
      </c>
      <c r="G597" s="103">
        <f t="shared" si="530"/>
        <v>0</v>
      </c>
      <c r="H597" s="103">
        <f t="shared" si="530"/>
        <v>1000</v>
      </c>
      <c r="I597" s="103">
        <f t="shared" si="530"/>
        <v>1000</v>
      </c>
      <c r="J597" s="103">
        <f t="shared" si="530"/>
        <v>1000</v>
      </c>
      <c r="K597" s="103">
        <f t="shared" si="530"/>
        <v>1000</v>
      </c>
      <c r="L597" s="103">
        <f t="shared" si="530"/>
        <v>1000</v>
      </c>
    </row>
    <row r="598" spans="1:12" ht="12.75" hidden="1" outlineLevel="3">
      <c r="A598" s="23" t="s">
        <v>93</v>
      </c>
      <c r="B598" s="24"/>
      <c r="C598" s="23"/>
      <c r="D598" s="24">
        <v>635006</v>
      </c>
      <c r="E598" s="102" t="s">
        <v>238</v>
      </c>
      <c r="F598" s="103">
        <v>0</v>
      </c>
      <c r="G598" s="103">
        <v>0</v>
      </c>
      <c r="H598" s="103">
        <v>1000</v>
      </c>
      <c r="I598" s="103">
        <v>1000</v>
      </c>
      <c r="J598" s="103">
        <v>1000</v>
      </c>
      <c r="K598" s="103">
        <v>1000</v>
      </c>
      <c r="L598" s="103">
        <v>1000</v>
      </c>
    </row>
    <row r="599" spans="1:12" ht="12.75" outlineLevel="2" collapsed="1">
      <c r="A599" s="23" t="s">
        <v>93</v>
      </c>
      <c r="B599" s="24"/>
      <c r="C599" s="23" t="s">
        <v>168</v>
      </c>
      <c r="D599" s="24"/>
      <c r="E599" s="102" t="s">
        <v>206</v>
      </c>
      <c r="F599" s="103">
        <f aca="true" t="shared" si="531" ref="F599:H599">SUM(F600:F602)</f>
        <v>1108.1000000000001</v>
      </c>
      <c r="G599" s="103">
        <f t="shared" si="531"/>
        <v>621.5</v>
      </c>
      <c r="H599" s="103">
        <f t="shared" si="531"/>
        <v>1000</v>
      </c>
      <c r="I599" s="103">
        <f aca="true" t="shared" si="532" ref="I599">SUM(I600:I602)</f>
        <v>1000</v>
      </c>
      <c r="J599" s="103">
        <f>SUM(J600:J602)</f>
        <v>1000</v>
      </c>
      <c r="K599" s="103">
        <f aca="true" t="shared" si="533" ref="K599">SUM(K600:K602)</f>
        <v>1000</v>
      </c>
      <c r="L599" s="103">
        <f aca="true" t="shared" si="534" ref="L599">SUM(L600:L602)</f>
        <v>1000</v>
      </c>
    </row>
    <row r="600" spans="1:12" ht="12.75" hidden="1" outlineLevel="3">
      <c r="A600" s="23" t="s">
        <v>93</v>
      </c>
      <c r="B600" s="24"/>
      <c r="C600" s="23"/>
      <c r="D600" s="24">
        <v>637004</v>
      </c>
      <c r="E600" s="102" t="s">
        <v>271</v>
      </c>
      <c r="F600" s="103">
        <v>925.6</v>
      </c>
      <c r="G600" s="103">
        <v>621.5</v>
      </c>
      <c r="H600" s="103">
        <v>1000</v>
      </c>
      <c r="I600" s="103">
        <v>1000</v>
      </c>
      <c r="J600" s="103">
        <v>1000</v>
      </c>
      <c r="K600" s="103">
        <v>1000</v>
      </c>
      <c r="L600" s="103">
        <v>1000</v>
      </c>
    </row>
    <row r="601" spans="1:12" ht="12.75" hidden="1" outlineLevel="3">
      <c r="A601" s="23" t="s">
        <v>93</v>
      </c>
      <c r="B601" s="24"/>
      <c r="C601" s="23"/>
      <c r="D601" s="24">
        <v>637016</v>
      </c>
      <c r="E601" s="102" t="s">
        <v>53</v>
      </c>
      <c r="F601" s="103">
        <v>49.7</v>
      </c>
      <c r="G601" s="103">
        <v>0</v>
      </c>
      <c r="H601" s="103">
        <v>0</v>
      </c>
      <c r="I601" s="103">
        <v>0</v>
      </c>
      <c r="J601" s="103">
        <v>0</v>
      </c>
      <c r="K601" s="103">
        <v>0</v>
      </c>
      <c r="L601" s="103">
        <v>0</v>
      </c>
    </row>
    <row r="602" spans="1:12" ht="12.75" hidden="1" outlineLevel="3">
      <c r="A602" s="23" t="s">
        <v>93</v>
      </c>
      <c r="B602" s="24"/>
      <c r="C602" s="23"/>
      <c r="D602" s="24">
        <v>637027</v>
      </c>
      <c r="E602" s="102" t="s">
        <v>215</v>
      </c>
      <c r="F602" s="103">
        <v>132.8</v>
      </c>
      <c r="G602" s="103">
        <v>0</v>
      </c>
      <c r="H602" s="103">
        <v>0</v>
      </c>
      <c r="I602" s="103">
        <v>0</v>
      </c>
      <c r="J602" s="103">
        <v>0</v>
      </c>
      <c r="K602" s="103">
        <v>0</v>
      </c>
      <c r="L602" s="103">
        <v>0</v>
      </c>
    </row>
    <row r="603" spans="1:12" ht="15.75">
      <c r="A603" s="169" t="s">
        <v>237</v>
      </c>
      <c r="B603" s="169"/>
      <c r="C603" s="169"/>
      <c r="D603" s="99" t="s">
        <v>13</v>
      </c>
      <c r="E603" s="99"/>
      <c r="F603" s="101">
        <f aca="true" t="shared" si="535" ref="F603:L607">F604</f>
        <v>29401.030000000002</v>
      </c>
      <c r="G603" s="101">
        <f t="shared" si="535"/>
        <v>28916.73</v>
      </c>
      <c r="H603" s="101">
        <f t="shared" si="535"/>
        <v>34500</v>
      </c>
      <c r="I603" s="101">
        <f t="shared" si="535"/>
        <v>34500</v>
      </c>
      <c r="J603" s="101">
        <f t="shared" si="535"/>
        <v>38000</v>
      </c>
      <c r="K603" s="101">
        <f t="shared" si="535"/>
        <v>38000</v>
      </c>
      <c r="L603" s="101">
        <f t="shared" si="535"/>
        <v>38000</v>
      </c>
    </row>
    <row r="604" spans="1:12" ht="12.75" outlineLevel="1">
      <c r="A604" s="23" t="s">
        <v>102</v>
      </c>
      <c r="B604" s="24">
        <v>630</v>
      </c>
      <c r="C604" s="23"/>
      <c r="D604" s="24"/>
      <c r="E604" s="102" t="s">
        <v>210</v>
      </c>
      <c r="F604" s="103">
        <f>F605+F607+F609</f>
        <v>29401.030000000002</v>
      </c>
      <c r="G604" s="103">
        <f aca="true" t="shared" si="536" ref="G604:H604">G605+G607+G609</f>
        <v>28916.73</v>
      </c>
      <c r="H604" s="103">
        <f t="shared" si="536"/>
        <v>34500</v>
      </c>
      <c r="I604" s="103">
        <f aca="true" t="shared" si="537" ref="I604">I605+I607+I609</f>
        <v>34500</v>
      </c>
      <c r="J604" s="103">
        <f aca="true" t="shared" si="538" ref="J604:K604">J605+J607+J609</f>
        <v>38000</v>
      </c>
      <c r="K604" s="103">
        <f t="shared" si="538"/>
        <v>38000</v>
      </c>
      <c r="L604" s="103">
        <f aca="true" t="shared" si="539" ref="L604">L605+L607+L609</f>
        <v>38000</v>
      </c>
    </row>
    <row r="605" spans="1:12" ht="12.75" outlineLevel="2">
      <c r="A605" s="23" t="s">
        <v>102</v>
      </c>
      <c r="B605" s="24"/>
      <c r="C605" s="24">
        <v>632</v>
      </c>
      <c r="D605" s="24"/>
      <c r="E605" s="102" t="s">
        <v>195</v>
      </c>
      <c r="F605" s="103">
        <f t="shared" si="535"/>
        <v>19441.63</v>
      </c>
      <c r="G605" s="103">
        <f t="shared" si="535"/>
        <v>20015.41</v>
      </c>
      <c r="H605" s="103">
        <f t="shared" si="535"/>
        <v>23500</v>
      </c>
      <c r="I605" s="103">
        <f t="shared" si="535"/>
        <v>23500</v>
      </c>
      <c r="J605" s="103">
        <f t="shared" si="535"/>
        <v>27000</v>
      </c>
      <c r="K605" s="103">
        <f t="shared" si="535"/>
        <v>27000</v>
      </c>
      <c r="L605" s="103">
        <f t="shared" si="535"/>
        <v>27000</v>
      </c>
    </row>
    <row r="606" spans="1:12" ht="12.75" hidden="1" outlineLevel="3">
      <c r="A606" s="23" t="s">
        <v>102</v>
      </c>
      <c r="B606" s="24"/>
      <c r="C606" s="23"/>
      <c r="D606" s="24">
        <v>632001</v>
      </c>
      <c r="E606" s="102" t="s">
        <v>43</v>
      </c>
      <c r="F606" s="103">
        <v>19441.63</v>
      </c>
      <c r="G606" s="103">
        <v>20015.41</v>
      </c>
      <c r="H606" s="103">
        <v>23500</v>
      </c>
      <c r="I606" s="103">
        <v>23500</v>
      </c>
      <c r="J606" s="103">
        <v>27000</v>
      </c>
      <c r="K606" s="103">
        <v>27000</v>
      </c>
      <c r="L606" s="103">
        <v>27000</v>
      </c>
    </row>
    <row r="607" spans="1:12" ht="12.75" outlineLevel="2" collapsed="1">
      <c r="A607" s="23" t="s">
        <v>102</v>
      </c>
      <c r="B607" s="24"/>
      <c r="C607" s="24">
        <v>633</v>
      </c>
      <c r="D607" s="24"/>
      <c r="E607" s="102" t="s">
        <v>197</v>
      </c>
      <c r="F607" s="103">
        <f t="shared" si="535"/>
        <v>705.29</v>
      </c>
      <c r="G607" s="103">
        <f t="shared" si="535"/>
        <v>832.21</v>
      </c>
      <c r="H607" s="103">
        <f t="shared" si="535"/>
        <v>1000</v>
      </c>
      <c r="I607" s="103">
        <f t="shared" si="535"/>
        <v>1000</v>
      </c>
      <c r="J607" s="103">
        <f t="shared" si="535"/>
        <v>1000</v>
      </c>
      <c r="K607" s="103">
        <f t="shared" si="535"/>
        <v>1000</v>
      </c>
      <c r="L607" s="103">
        <f t="shared" si="535"/>
        <v>1000</v>
      </c>
    </row>
    <row r="608" spans="1:12" ht="12.75" hidden="1" outlineLevel="3">
      <c r="A608" s="23" t="s">
        <v>102</v>
      </c>
      <c r="B608" s="24"/>
      <c r="C608" s="23"/>
      <c r="D608" s="24">
        <v>633006</v>
      </c>
      <c r="E608" s="102" t="s">
        <v>3</v>
      </c>
      <c r="F608" s="103">
        <v>705.29</v>
      </c>
      <c r="G608" s="103">
        <v>832.21</v>
      </c>
      <c r="H608" s="103">
        <v>1000</v>
      </c>
      <c r="I608" s="103">
        <v>1000</v>
      </c>
      <c r="J608" s="103">
        <v>1000</v>
      </c>
      <c r="K608" s="103">
        <v>1000</v>
      </c>
      <c r="L608" s="103">
        <v>1000</v>
      </c>
    </row>
    <row r="609" spans="1:12" ht="12.75" outlineLevel="2" collapsed="1">
      <c r="A609" s="23" t="s">
        <v>102</v>
      </c>
      <c r="B609" s="24"/>
      <c r="C609" s="23" t="s">
        <v>176</v>
      </c>
      <c r="D609" s="24"/>
      <c r="E609" s="102" t="s">
        <v>201</v>
      </c>
      <c r="F609" s="103">
        <f aca="true" t="shared" si="540" ref="F609:L609">SUM(F610:F610)</f>
        <v>9254.11</v>
      </c>
      <c r="G609" s="103">
        <f t="shared" si="540"/>
        <v>8069.11</v>
      </c>
      <c r="H609" s="103">
        <f t="shared" si="540"/>
        <v>10000</v>
      </c>
      <c r="I609" s="103">
        <f t="shared" si="540"/>
        <v>10000</v>
      </c>
      <c r="J609" s="103">
        <f t="shared" si="540"/>
        <v>10000</v>
      </c>
      <c r="K609" s="103">
        <f t="shared" si="540"/>
        <v>10000</v>
      </c>
      <c r="L609" s="103">
        <f t="shared" si="540"/>
        <v>10000</v>
      </c>
    </row>
    <row r="610" spans="1:12" ht="12.75" hidden="1" outlineLevel="3">
      <c r="A610" s="23" t="s">
        <v>102</v>
      </c>
      <c r="B610" s="24"/>
      <c r="C610" s="23"/>
      <c r="D610" s="24">
        <v>635006</v>
      </c>
      <c r="E610" s="102" t="s">
        <v>359</v>
      </c>
      <c r="F610" s="103">
        <v>9254.11</v>
      </c>
      <c r="G610" s="103">
        <v>8069.11</v>
      </c>
      <c r="H610" s="103">
        <v>10000</v>
      </c>
      <c r="I610" s="103">
        <v>10000</v>
      </c>
      <c r="J610" s="103">
        <v>10000</v>
      </c>
      <c r="K610" s="103">
        <v>10000</v>
      </c>
      <c r="L610" s="103">
        <v>10000</v>
      </c>
    </row>
    <row r="611" spans="1:12" ht="12.75">
      <c r="A611" s="33"/>
      <c r="B611" s="36"/>
      <c r="C611" s="36"/>
      <c r="D611" s="36"/>
      <c r="E611" s="119"/>
      <c r="F611" s="120"/>
      <c r="G611" s="120"/>
      <c r="H611" s="120"/>
      <c r="I611" s="120"/>
      <c r="J611" s="120"/>
      <c r="K611" s="120"/>
      <c r="L611" s="120"/>
    </row>
    <row r="612" spans="1:12" ht="18.75">
      <c r="A612" s="186" t="s">
        <v>55</v>
      </c>
      <c r="B612" s="186"/>
      <c r="C612" s="186"/>
      <c r="D612" s="186"/>
      <c r="E612" s="186"/>
      <c r="F612" s="73">
        <f aca="true" t="shared" si="541" ref="F612:L612">F6+F24+F122+F171+F195+F243+F267+F382+F409+F434+F461+F539</f>
        <v>1905826.99</v>
      </c>
      <c r="G612" s="73">
        <f t="shared" si="541"/>
        <v>2068883.1</v>
      </c>
      <c r="H612" s="73">
        <f t="shared" si="541"/>
        <v>2535332</v>
      </c>
      <c r="I612" s="73">
        <f t="shared" si="541"/>
        <v>2502507</v>
      </c>
      <c r="J612" s="73">
        <f t="shared" si="541"/>
        <v>2780897</v>
      </c>
      <c r="K612" s="73">
        <f t="shared" si="541"/>
        <v>2733742</v>
      </c>
      <c r="L612" s="73">
        <f t="shared" si="541"/>
        <v>2754087</v>
      </c>
    </row>
    <row r="613" spans="1:12" ht="12.75">
      <c r="A613" s="85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</row>
    <row r="614" spans="1:12" ht="30" customHeight="1">
      <c r="A614" s="187" t="s">
        <v>40</v>
      </c>
      <c r="B614" s="187"/>
      <c r="C614" s="187"/>
      <c r="D614" s="187"/>
      <c r="E614" s="187"/>
      <c r="F614" s="10" t="s">
        <v>495</v>
      </c>
      <c r="G614" s="10" t="s">
        <v>557</v>
      </c>
      <c r="H614" s="10" t="s">
        <v>558</v>
      </c>
      <c r="I614" s="10" t="s">
        <v>559</v>
      </c>
      <c r="J614" s="10" t="s">
        <v>484</v>
      </c>
      <c r="K614" s="10" t="s">
        <v>496</v>
      </c>
      <c r="L614" s="10" t="s">
        <v>560</v>
      </c>
    </row>
    <row r="615" spans="1:12" ht="12.75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</row>
    <row r="616" spans="1:12" s="11" customFormat="1" ht="18.75" customHeight="1">
      <c r="A616" s="194" t="s">
        <v>275</v>
      </c>
      <c r="B616" s="195"/>
      <c r="C616" s="195"/>
      <c r="D616" s="195"/>
      <c r="E616" s="196"/>
      <c r="F616" s="98">
        <f aca="true" t="shared" si="542" ref="F616:L616">F617</f>
        <v>31892</v>
      </c>
      <c r="G616" s="98">
        <f t="shared" si="542"/>
        <v>33730.84</v>
      </c>
      <c r="H616" s="98">
        <f t="shared" si="542"/>
        <v>200000</v>
      </c>
      <c r="I616" s="98">
        <f t="shared" si="542"/>
        <v>100000</v>
      </c>
      <c r="J616" s="98">
        <f t="shared" si="542"/>
        <v>150000</v>
      </c>
      <c r="K616" s="98">
        <f t="shared" si="542"/>
        <v>100000</v>
      </c>
      <c r="L616" s="98">
        <f t="shared" si="542"/>
        <v>100000</v>
      </c>
    </row>
    <row r="617" spans="1:12" ht="15.75">
      <c r="A617" s="182" t="s">
        <v>51</v>
      </c>
      <c r="B617" s="183"/>
      <c r="C617" s="184"/>
      <c r="D617" s="104" t="s">
        <v>282</v>
      </c>
      <c r="E617" s="105"/>
      <c r="F617" s="101">
        <f aca="true" t="shared" si="543" ref="F617:L617">F618</f>
        <v>31892</v>
      </c>
      <c r="G617" s="101">
        <f t="shared" si="543"/>
        <v>33730.84</v>
      </c>
      <c r="H617" s="101">
        <f t="shared" si="543"/>
        <v>200000</v>
      </c>
      <c r="I617" s="101">
        <f t="shared" si="543"/>
        <v>100000</v>
      </c>
      <c r="J617" s="101">
        <f t="shared" si="543"/>
        <v>150000</v>
      </c>
      <c r="K617" s="101">
        <f t="shared" si="543"/>
        <v>100000</v>
      </c>
      <c r="L617" s="101">
        <f t="shared" si="543"/>
        <v>100000</v>
      </c>
    </row>
    <row r="618" spans="1:12" ht="12.75" outlineLevel="1">
      <c r="A618" s="23" t="s">
        <v>155</v>
      </c>
      <c r="B618" s="24">
        <v>710</v>
      </c>
      <c r="C618" s="23"/>
      <c r="D618" s="24"/>
      <c r="E618" s="22" t="s">
        <v>279</v>
      </c>
      <c r="F618" s="103">
        <f aca="true" t="shared" si="544" ref="F618:H618">F619+F621</f>
        <v>31892</v>
      </c>
      <c r="G618" s="103">
        <f t="shared" si="544"/>
        <v>33730.84</v>
      </c>
      <c r="H618" s="103">
        <f t="shared" si="544"/>
        <v>200000</v>
      </c>
      <c r="I618" s="103">
        <f aca="true" t="shared" si="545" ref="I618">I619+I621</f>
        <v>100000</v>
      </c>
      <c r="J618" s="103">
        <f aca="true" t="shared" si="546" ref="J618:K618">J619+J621</f>
        <v>150000</v>
      </c>
      <c r="K618" s="103">
        <f t="shared" si="546"/>
        <v>100000</v>
      </c>
      <c r="L618" s="103">
        <f aca="true" t="shared" si="547" ref="L618">L619+L621</f>
        <v>100000</v>
      </c>
    </row>
    <row r="619" spans="1:12" ht="12.75" outlineLevel="2">
      <c r="A619" s="23" t="s">
        <v>155</v>
      </c>
      <c r="B619" s="24"/>
      <c r="C619" s="23" t="s">
        <v>449</v>
      </c>
      <c r="D619" s="24"/>
      <c r="E619" s="22" t="s">
        <v>303</v>
      </c>
      <c r="F619" s="103">
        <f aca="true" t="shared" si="548" ref="F619:L619">F620</f>
        <v>11520</v>
      </c>
      <c r="G619" s="103">
        <f t="shared" si="548"/>
        <v>0</v>
      </c>
      <c r="H619" s="103">
        <f t="shared" si="548"/>
        <v>0</v>
      </c>
      <c r="I619" s="103">
        <f t="shared" si="548"/>
        <v>0</v>
      </c>
      <c r="J619" s="103">
        <f t="shared" si="548"/>
        <v>50000</v>
      </c>
      <c r="K619" s="103">
        <f t="shared" si="548"/>
        <v>0</v>
      </c>
      <c r="L619" s="103">
        <f t="shared" si="548"/>
        <v>0</v>
      </c>
    </row>
    <row r="620" spans="1:12" s="12" customFormat="1" ht="12.75" customHeight="1" hidden="1" outlineLevel="3">
      <c r="A620" s="23" t="s">
        <v>155</v>
      </c>
      <c r="B620" s="24"/>
      <c r="C620" s="24"/>
      <c r="D620" s="24">
        <v>711005</v>
      </c>
      <c r="E620" s="22" t="s">
        <v>567</v>
      </c>
      <c r="F620" s="103">
        <v>11520</v>
      </c>
      <c r="G620" s="103">
        <v>0</v>
      </c>
      <c r="H620" s="103">
        <v>0</v>
      </c>
      <c r="I620" s="103">
        <v>0</v>
      </c>
      <c r="J620" s="103">
        <v>50000</v>
      </c>
      <c r="K620" s="103">
        <v>0</v>
      </c>
      <c r="L620" s="103">
        <v>0</v>
      </c>
    </row>
    <row r="621" spans="1:12" ht="12.75" outlineLevel="2" collapsed="1">
      <c r="A621" s="23" t="s">
        <v>155</v>
      </c>
      <c r="B621" s="24"/>
      <c r="C621" s="23" t="s">
        <v>270</v>
      </c>
      <c r="D621" s="24"/>
      <c r="E621" s="22" t="s">
        <v>308</v>
      </c>
      <c r="F621" s="103">
        <v>20372</v>
      </c>
      <c r="G621" s="103">
        <v>33730.84</v>
      </c>
      <c r="H621" s="103">
        <v>200000</v>
      </c>
      <c r="I621" s="103">
        <v>100000</v>
      </c>
      <c r="J621" s="103">
        <v>100000</v>
      </c>
      <c r="K621" s="103">
        <v>100000</v>
      </c>
      <c r="L621" s="103">
        <v>100000</v>
      </c>
    </row>
    <row r="622" spans="1:12" ht="12.75" hidden="1" outlineLevel="3">
      <c r="A622" s="32"/>
      <c r="B622" s="33"/>
      <c r="C622" s="32"/>
      <c r="D622" s="33"/>
      <c r="E622" s="113"/>
      <c r="F622" s="114"/>
      <c r="G622" s="114"/>
      <c r="H622" s="114"/>
      <c r="I622" s="114"/>
      <c r="J622" s="114"/>
      <c r="K622" s="114"/>
      <c r="L622" s="114"/>
    </row>
    <row r="623" spans="1:12" ht="18.75">
      <c r="A623" s="170" t="s">
        <v>147</v>
      </c>
      <c r="B623" s="170"/>
      <c r="C623" s="170"/>
      <c r="D623" s="170"/>
      <c r="E623" s="170"/>
      <c r="F623" s="108">
        <f aca="true" t="shared" si="549" ref="F623:H623">F624+F631</f>
        <v>12299.66</v>
      </c>
      <c r="G623" s="108">
        <f t="shared" si="549"/>
        <v>382040.64</v>
      </c>
      <c r="H623" s="108">
        <f t="shared" si="549"/>
        <v>334850</v>
      </c>
      <c r="I623" s="108">
        <f aca="true" t="shared" si="550" ref="I623">I624+I631</f>
        <v>14850</v>
      </c>
      <c r="J623" s="108">
        <f aca="true" t="shared" si="551" ref="J623:K623">J624+J631</f>
        <v>314850</v>
      </c>
      <c r="K623" s="108">
        <f t="shared" si="551"/>
        <v>24850</v>
      </c>
      <c r="L623" s="108">
        <f aca="true" t="shared" si="552" ref="L623">L624+L631</f>
        <v>24850</v>
      </c>
    </row>
    <row r="624" spans="1:12" s="12" customFormat="1" ht="15.75" customHeight="1">
      <c r="A624" s="169" t="s">
        <v>156</v>
      </c>
      <c r="B624" s="169"/>
      <c r="C624" s="169"/>
      <c r="D624" s="99" t="s">
        <v>24</v>
      </c>
      <c r="E624" s="99"/>
      <c r="F624" s="101">
        <f aca="true" t="shared" si="553" ref="F624:L624">F625</f>
        <v>4806.8</v>
      </c>
      <c r="G624" s="101">
        <f t="shared" si="553"/>
        <v>369751</v>
      </c>
      <c r="H624" s="101">
        <f t="shared" si="553"/>
        <v>324850</v>
      </c>
      <c r="I624" s="101">
        <f t="shared" si="553"/>
        <v>14850</v>
      </c>
      <c r="J624" s="101">
        <f t="shared" si="553"/>
        <v>304850</v>
      </c>
      <c r="K624" s="101">
        <f t="shared" si="553"/>
        <v>14850</v>
      </c>
      <c r="L624" s="101">
        <f t="shared" si="553"/>
        <v>14850</v>
      </c>
    </row>
    <row r="625" spans="1:12" s="12" customFormat="1" ht="12.75" customHeight="1" outlineLevel="1">
      <c r="A625" s="23" t="s">
        <v>47</v>
      </c>
      <c r="B625" s="24">
        <v>710</v>
      </c>
      <c r="C625" s="24"/>
      <c r="D625" s="24"/>
      <c r="E625" s="22" t="s">
        <v>279</v>
      </c>
      <c r="F625" s="103">
        <f aca="true" t="shared" si="554" ref="F625:H625">F626+F628</f>
        <v>4806.8</v>
      </c>
      <c r="G625" s="103">
        <f t="shared" si="554"/>
        <v>369751</v>
      </c>
      <c r="H625" s="103">
        <f t="shared" si="554"/>
        <v>324850</v>
      </c>
      <c r="I625" s="103">
        <f aca="true" t="shared" si="555" ref="I625">I626+I628</f>
        <v>14850</v>
      </c>
      <c r="J625" s="103">
        <f aca="true" t="shared" si="556" ref="J625:K625">J626+J628</f>
        <v>304850</v>
      </c>
      <c r="K625" s="103">
        <f t="shared" si="556"/>
        <v>14850</v>
      </c>
      <c r="L625" s="103">
        <f aca="true" t="shared" si="557" ref="L625">L626+L628</f>
        <v>14850</v>
      </c>
    </row>
    <row r="626" spans="1:12" s="12" customFormat="1" ht="12.75" customHeight="1" outlineLevel="2">
      <c r="A626" s="23" t="s">
        <v>47</v>
      </c>
      <c r="B626" s="24"/>
      <c r="C626" s="24">
        <v>711</v>
      </c>
      <c r="D626" s="24"/>
      <c r="E626" s="22" t="s">
        <v>303</v>
      </c>
      <c r="F626" s="103">
        <f aca="true" t="shared" si="558" ref="F626:L626">F627</f>
        <v>3.2</v>
      </c>
      <c r="G626" s="103">
        <f t="shared" si="558"/>
        <v>364943</v>
      </c>
      <c r="H626" s="103">
        <f t="shared" si="558"/>
        <v>320000</v>
      </c>
      <c r="I626" s="103">
        <f t="shared" si="558"/>
        <v>10000</v>
      </c>
      <c r="J626" s="103">
        <f t="shared" si="558"/>
        <v>300000</v>
      </c>
      <c r="K626" s="103">
        <f t="shared" si="558"/>
        <v>10000</v>
      </c>
      <c r="L626" s="103">
        <f t="shared" si="558"/>
        <v>10000</v>
      </c>
    </row>
    <row r="627" spans="1:12" s="12" customFormat="1" ht="12.75" customHeight="1" hidden="1" outlineLevel="3">
      <c r="A627" s="23" t="s">
        <v>47</v>
      </c>
      <c r="B627" s="24"/>
      <c r="C627" s="24"/>
      <c r="D627" s="24">
        <v>711001</v>
      </c>
      <c r="E627" s="22" t="s">
        <v>354</v>
      </c>
      <c r="F627" s="103">
        <v>3.2</v>
      </c>
      <c r="G627" s="103">
        <v>364943</v>
      </c>
      <c r="H627" s="103">
        <v>320000</v>
      </c>
      <c r="I627" s="103">
        <v>10000</v>
      </c>
      <c r="J627" s="103">
        <v>300000</v>
      </c>
      <c r="K627" s="103">
        <v>10000</v>
      </c>
      <c r="L627" s="103">
        <v>10000</v>
      </c>
    </row>
    <row r="628" spans="1:12" s="12" customFormat="1" ht="12.75" customHeight="1" outlineLevel="2" collapsed="1">
      <c r="A628" s="23" t="s">
        <v>47</v>
      </c>
      <c r="B628" s="24"/>
      <c r="C628" s="24">
        <v>712</v>
      </c>
      <c r="D628" s="24"/>
      <c r="E628" s="22" t="s">
        <v>306</v>
      </c>
      <c r="F628" s="103">
        <f aca="true" t="shared" si="559" ref="F628">SUM(F629:F630)</f>
        <v>4803.6</v>
      </c>
      <c r="G628" s="103">
        <f aca="true" t="shared" si="560" ref="G628:H628">SUM(G629:G630)</f>
        <v>4808</v>
      </c>
      <c r="H628" s="103">
        <f t="shared" si="560"/>
        <v>4850</v>
      </c>
      <c r="I628" s="103">
        <f aca="true" t="shared" si="561" ref="I628">SUM(I629:I630)</f>
        <v>4850</v>
      </c>
      <c r="J628" s="103">
        <f aca="true" t="shared" si="562" ref="J628:K628">SUM(J629:J630)</f>
        <v>4850</v>
      </c>
      <c r="K628" s="103">
        <f t="shared" si="562"/>
        <v>4850</v>
      </c>
      <c r="L628" s="103">
        <f aca="true" t="shared" si="563" ref="L628">SUM(L629:L630)</f>
        <v>4850</v>
      </c>
    </row>
    <row r="629" spans="1:12" s="12" customFormat="1" ht="12.75" customHeight="1" hidden="1" outlineLevel="3">
      <c r="A629" s="23" t="s">
        <v>47</v>
      </c>
      <c r="B629" s="24"/>
      <c r="C629" s="24"/>
      <c r="D629" s="24">
        <v>712001</v>
      </c>
      <c r="E629" s="22" t="s">
        <v>365</v>
      </c>
      <c r="F629" s="103">
        <v>4800</v>
      </c>
      <c r="G629" s="103">
        <v>4800</v>
      </c>
      <c r="H629" s="103">
        <v>4800</v>
      </c>
      <c r="I629" s="103">
        <v>4800</v>
      </c>
      <c r="J629" s="103">
        <v>4800</v>
      </c>
      <c r="K629" s="103">
        <v>4800</v>
      </c>
      <c r="L629" s="103">
        <v>4800</v>
      </c>
    </row>
    <row r="630" spans="1:12" s="12" customFormat="1" ht="12.75" customHeight="1" hidden="1" outlineLevel="3">
      <c r="A630" s="23" t="s">
        <v>47</v>
      </c>
      <c r="B630" s="24"/>
      <c r="C630" s="24"/>
      <c r="D630" s="24">
        <v>712001</v>
      </c>
      <c r="E630" s="22" t="s">
        <v>353</v>
      </c>
      <c r="F630" s="103">
        <v>3.6</v>
      </c>
      <c r="G630" s="103">
        <v>8</v>
      </c>
      <c r="H630" s="103">
        <v>50</v>
      </c>
      <c r="I630" s="103">
        <v>50</v>
      </c>
      <c r="J630" s="103">
        <v>50</v>
      </c>
      <c r="K630" s="103">
        <v>50</v>
      </c>
      <c r="L630" s="103">
        <v>50</v>
      </c>
    </row>
    <row r="631" spans="1:12" ht="15.75" customHeight="1">
      <c r="A631" s="182" t="s">
        <v>226</v>
      </c>
      <c r="B631" s="183"/>
      <c r="C631" s="184"/>
      <c r="D631" s="104" t="s">
        <v>455</v>
      </c>
      <c r="E631" s="105"/>
      <c r="F631" s="101">
        <f aca="true" t="shared" si="564" ref="F631:L632">F632</f>
        <v>7492.86</v>
      </c>
      <c r="G631" s="101">
        <f t="shared" si="564"/>
        <v>12289.64</v>
      </c>
      <c r="H631" s="101">
        <f t="shared" si="564"/>
        <v>10000</v>
      </c>
      <c r="I631" s="101">
        <f t="shared" si="564"/>
        <v>0</v>
      </c>
      <c r="J631" s="101">
        <f t="shared" si="564"/>
        <v>10000</v>
      </c>
      <c r="K631" s="101">
        <f t="shared" si="564"/>
        <v>10000</v>
      </c>
      <c r="L631" s="101">
        <f t="shared" si="564"/>
        <v>10000</v>
      </c>
    </row>
    <row r="632" spans="1:12" ht="12.75" customHeight="1" outlineLevel="1">
      <c r="A632" s="23" t="s">
        <v>47</v>
      </c>
      <c r="B632" s="24">
        <v>710</v>
      </c>
      <c r="C632" s="23"/>
      <c r="D632" s="24"/>
      <c r="E632" s="22" t="s">
        <v>279</v>
      </c>
      <c r="F632" s="103">
        <f t="shared" si="564"/>
        <v>7492.86</v>
      </c>
      <c r="G632" s="103">
        <f t="shared" si="564"/>
        <v>12289.64</v>
      </c>
      <c r="H632" s="103">
        <f t="shared" si="564"/>
        <v>10000</v>
      </c>
      <c r="I632" s="103">
        <f t="shared" si="564"/>
        <v>0</v>
      </c>
      <c r="J632" s="103">
        <f t="shared" si="564"/>
        <v>10000</v>
      </c>
      <c r="K632" s="103">
        <f t="shared" si="564"/>
        <v>10000</v>
      </c>
      <c r="L632" s="103">
        <f t="shared" si="564"/>
        <v>10000</v>
      </c>
    </row>
    <row r="633" spans="1:12" ht="12.75" customHeight="1" outlineLevel="2">
      <c r="A633" s="23" t="s">
        <v>47</v>
      </c>
      <c r="B633" s="24"/>
      <c r="C633" s="23" t="s">
        <v>268</v>
      </c>
      <c r="D633" s="24"/>
      <c r="E633" s="102" t="s">
        <v>307</v>
      </c>
      <c r="F633" s="103">
        <f aca="true" t="shared" si="565" ref="F633:H633">SUM(F634:F636)</f>
        <v>7492.86</v>
      </c>
      <c r="G633" s="103">
        <f t="shared" si="565"/>
        <v>12289.64</v>
      </c>
      <c r="H633" s="103">
        <f t="shared" si="565"/>
        <v>10000</v>
      </c>
      <c r="I633" s="103">
        <f aca="true" t="shared" si="566" ref="I633">SUM(I634:I636)</f>
        <v>0</v>
      </c>
      <c r="J633" s="103">
        <f aca="true" t="shared" si="567" ref="J633:K633">SUM(J634:J636)</f>
        <v>10000</v>
      </c>
      <c r="K633" s="103">
        <f t="shared" si="567"/>
        <v>10000</v>
      </c>
      <c r="L633" s="103">
        <f aca="true" t="shared" si="568" ref="L633">SUM(L634:L636)</f>
        <v>10000</v>
      </c>
    </row>
    <row r="634" spans="1:12" ht="12.75" customHeight="1" hidden="1" outlineLevel="3">
      <c r="A634" s="23" t="s">
        <v>47</v>
      </c>
      <c r="B634" s="24"/>
      <c r="C634" s="23"/>
      <c r="D634" s="24">
        <v>713002</v>
      </c>
      <c r="E634" s="102" t="s">
        <v>2</v>
      </c>
      <c r="F634" s="103">
        <v>0</v>
      </c>
      <c r="G634" s="103">
        <v>9294.8</v>
      </c>
      <c r="H634" s="103">
        <v>0</v>
      </c>
      <c r="I634" s="103">
        <v>0</v>
      </c>
      <c r="J634" s="103">
        <v>0</v>
      </c>
      <c r="K634" s="103">
        <v>0</v>
      </c>
      <c r="L634" s="103">
        <v>0</v>
      </c>
    </row>
    <row r="635" spans="1:12" ht="12.75" customHeight="1" hidden="1" outlineLevel="3">
      <c r="A635" s="23" t="s">
        <v>47</v>
      </c>
      <c r="B635" s="24"/>
      <c r="C635" s="23"/>
      <c r="D635" s="24">
        <v>713003</v>
      </c>
      <c r="E635" s="102" t="s">
        <v>272</v>
      </c>
      <c r="F635" s="103">
        <v>7492.86</v>
      </c>
      <c r="G635" s="103">
        <v>1361.92</v>
      </c>
      <c r="H635" s="103">
        <v>10000</v>
      </c>
      <c r="I635" s="103">
        <v>0</v>
      </c>
      <c r="J635" s="103">
        <v>10000</v>
      </c>
      <c r="K635" s="103">
        <v>10000</v>
      </c>
      <c r="L635" s="103">
        <v>10000</v>
      </c>
    </row>
    <row r="636" spans="1:12" ht="12.75" customHeight="1" hidden="1" outlineLevel="3">
      <c r="A636" s="23" t="s">
        <v>47</v>
      </c>
      <c r="B636" s="24"/>
      <c r="C636" s="23"/>
      <c r="D636" s="24">
        <v>713006</v>
      </c>
      <c r="E636" s="102" t="s">
        <v>519</v>
      </c>
      <c r="F636" s="103">
        <v>0</v>
      </c>
      <c r="G636" s="103">
        <v>1632.92</v>
      </c>
      <c r="H636" s="103">
        <v>0</v>
      </c>
      <c r="I636" s="103">
        <v>0</v>
      </c>
      <c r="J636" s="103">
        <v>0</v>
      </c>
      <c r="K636" s="103">
        <v>0</v>
      </c>
      <c r="L636" s="103">
        <v>0</v>
      </c>
    </row>
    <row r="637" spans="1:12" s="12" customFormat="1" ht="12.75" customHeight="1" hidden="1" outlineLevel="3">
      <c r="A637" s="32"/>
      <c r="B637" s="33"/>
      <c r="C637" s="33"/>
      <c r="D637" s="14"/>
      <c r="E637" s="85"/>
      <c r="F637" s="114"/>
      <c r="G637" s="114"/>
      <c r="H637" s="114"/>
      <c r="I637" s="114"/>
      <c r="J637" s="114"/>
      <c r="K637" s="114"/>
      <c r="L637" s="114"/>
    </row>
    <row r="638" spans="1:12" ht="18.75">
      <c r="A638" s="170" t="s">
        <v>157</v>
      </c>
      <c r="B638" s="170"/>
      <c r="C638" s="170"/>
      <c r="D638" s="170"/>
      <c r="E638" s="170"/>
      <c r="F638" s="108">
        <f aca="true" t="shared" si="569" ref="F638:H638">F639+F643</f>
        <v>2254.79</v>
      </c>
      <c r="G638" s="108">
        <f t="shared" si="569"/>
        <v>0</v>
      </c>
      <c r="H638" s="108">
        <f t="shared" si="569"/>
        <v>15000</v>
      </c>
      <c r="I638" s="108">
        <f aca="true" t="shared" si="570" ref="I638">I639+I643</f>
        <v>15000</v>
      </c>
      <c r="J638" s="108">
        <f aca="true" t="shared" si="571" ref="J638:K638">J639+J643</f>
        <v>5000</v>
      </c>
      <c r="K638" s="108">
        <f t="shared" si="571"/>
        <v>0</v>
      </c>
      <c r="L638" s="108">
        <f aca="true" t="shared" si="572" ref="L638">L639+L643</f>
        <v>0</v>
      </c>
    </row>
    <row r="639" spans="1:12" ht="15.75" customHeight="1">
      <c r="A639" s="182" t="s">
        <v>228</v>
      </c>
      <c r="B639" s="183"/>
      <c r="C639" s="184"/>
      <c r="D639" s="142" t="s">
        <v>15</v>
      </c>
      <c r="E639" s="142"/>
      <c r="F639" s="101">
        <f aca="true" t="shared" si="573" ref="F639:L645">F640</f>
        <v>2254.79</v>
      </c>
      <c r="G639" s="101">
        <f t="shared" si="573"/>
        <v>0</v>
      </c>
      <c r="H639" s="101">
        <f t="shared" si="573"/>
        <v>0</v>
      </c>
      <c r="I639" s="101">
        <f t="shared" si="573"/>
        <v>0</v>
      </c>
      <c r="J639" s="101">
        <f t="shared" si="573"/>
        <v>5000</v>
      </c>
      <c r="K639" s="101">
        <f t="shared" si="573"/>
        <v>0</v>
      </c>
      <c r="L639" s="101">
        <f t="shared" si="573"/>
        <v>0</v>
      </c>
    </row>
    <row r="640" spans="1:14" ht="12.75" customHeight="1" outlineLevel="1">
      <c r="A640" s="23" t="s">
        <v>96</v>
      </c>
      <c r="B640" s="102">
        <v>710</v>
      </c>
      <c r="C640" s="110"/>
      <c r="D640" s="22"/>
      <c r="E640" s="22" t="s">
        <v>279</v>
      </c>
      <c r="F640" s="103">
        <f t="shared" si="573"/>
        <v>2254.79</v>
      </c>
      <c r="G640" s="103">
        <f t="shared" si="573"/>
        <v>0</v>
      </c>
      <c r="H640" s="103">
        <f t="shared" si="573"/>
        <v>0</v>
      </c>
      <c r="I640" s="103">
        <f t="shared" si="573"/>
        <v>0</v>
      </c>
      <c r="J640" s="103">
        <f t="shared" si="573"/>
        <v>5000</v>
      </c>
      <c r="K640" s="103">
        <f t="shared" si="573"/>
        <v>0</v>
      </c>
      <c r="L640" s="103">
        <f t="shared" si="573"/>
        <v>0</v>
      </c>
      <c r="N640" s="134"/>
    </row>
    <row r="641" spans="1:12" ht="12.75" customHeight="1" outlineLevel="2">
      <c r="A641" s="23" t="s">
        <v>96</v>
      </c>
      <c r="B641" s="102"/>
      <c r="C641" s="102">
        <v>713</v>
      </c>
      <c r="D641" s="22"/>
      <c r="E641" s="102" t="s">
        <v>307</v>
      </c>
      <c r="F641" s="103">
        <f t="shared" si="573"/>
        <v>2254.79</v>
      </c>
      <c r="G641" s="103">
        <f t="shared" si="573"/>
        <v>0</v>
      </c>
      <c r="H641" s="103">
        <f t="shared" si="573"/>
        <v>0</v>
      </c>
      <c r="I641" s="103">
        <f t="shared" si="573"/>
        <v>0</v>
      </c>
      <c r="J641" s="103">
        <f t="shared" si="573"/>
        <v>5000</v>
      </c>
      <c r="K641" s="103">
        <f t="shared" si="573"/>
        <v>0</v>
      </c>
      <c r="L641" s="103">
        <f t="shared" si="573"/>
        <v>0</v>
      </c>
    </row>
    <row r="642" spans="1:12" ht="12.75" customHeight="1" hidden="1" outlineLevel="3">
      <c r="A642" s="23" t="s">
        <v>96</v>
      </c>
      <c r="B642" s="102"/>
      <c r="C642" s="102"/>
      <c r="D642" s="22">
        <v>713004</v>
      </c>
      <c r="E642" s="102" t="s">
        <v>269</v>
      </c>
      <c r="F642" s="103">
        <v>2254.79</v>
      </c>
      <c r="G642" s="103">
        <v>0</v>
      </c>
      <c r="H642" s="103">
        <v>0</v>
      </c>
      <c r="I642" s="103">
        <v>0</v>
      </c>
      <c r="J642" s="103">
        <v>5000</v>
      </c>
      <c r="K642" s="103">
        <v>0</v>
      </c>
      <c r="L642" s="103">
        <v>0</v>
      </c>
    </row>
    <row r="643" spans="1:12" ht="15.75" customHeight="1">
      <c r="A643" s="182" t="s">
        <v>227</v>
      </c>
      <c r="B643" s="183"/>
      <c r="C643" s="184"/>
      <c r="D643" s="159" t="s">
        <v>246</v>
      </c>
      <c r="E643" s="159"/>
      <c r="F643" s="101">
        <f t="shared" si="573"/>
        <v>0</v>
      </c>
      <c r="G643" s="101">
        <f t="shared" si="573"/>
        <v>0</v>
      </c>
      <c r="H643" s="101">
        <f t="shared" si="573"/>
        <v>15000</v>
      </c>
      <c r="I643" s="101">
        <f t="shared" si="573"/>
        <v>15000</v>
      </c>
      <c r="J643" s="101">
        <f t="shared" si="573"/>
        <v>0</v>
      </c>
      <c r="K643" s="101">
        <f t="shared" si="573"/>
        <v>0</v>
      </c>
      <c r="L643" s="101">
        <f t="shared" si="573"/>
        <v>0</v>
      </c>
    </row>
    <row r="644" spans="1:14" ht="12.75" customHeight="1" outlineLevel="1">
      <c r="A644" s="23" t="s">
        <v>93</v>
      </c>
      <c r="B644" s="102">
        <v>710</v>
      </c>
      <c r="C644" s="110"/>
      <c r="D644" s="22"/>
      <c r="E644" s="22" t="s">
        <v>279</v>
      </c>
      <c r="F644" s="103">
        <f t="shared" si="573"/>
        <v>0</v>
      </c>
      <c r="G644" s="103">
        <f t="shared" si="573"/>
        <v>0</v>
      </c>
      <c r="H644" s="103">
        <f t="shared" si="573"/>
        <v>15000</v>
      </c>
      <c r="I644" s="103">
        <f t="shared" si="573"/>
        <v>15000</v>
      </c>
      <c r="J644" s="103">
        <f t="shared" si="573"/>
        <v>0</v>
      </c>
      <c r="K644" s="103">
        <f t="shared" si="573"/>
        <v>0</v>
      </c>
      <c r="L644" s="103">
        <f t="shared" si="573"/>
        <v>0</v>
      </c>
      <c r="N644" s="134"/>
    </row>
    <row r="645" spans="1:12" ht="12.75" customHeight="1" outlineLevel="2">
      <c r="A645" s="23" t="s">
        <v>93</v>
      </c>
      <c r="B645" s="102"/>
      <c r="C645" s="102">
        <v>717</v>
      </c>
      <c r="D645" s="22"/>
      <c r="E645" s="22" t="s">
        <v>304</v>
      </c>
      <c r="F645" s="103">
        <f t="shared" si="573"/>
        <v>0</v>
      </c>
      <c r="G645" s="103">
        <f t="shared" si="573"/>
        <v>0</v>
      </c>
      <c r="H645" s="103">
        <f t="shared" si="573"/>
        <v>15000</v>
      </c>
      <c r="I645" s="103">
        <f t="shared" si="573"/>
        <v>15000</v>
      </c>
      <c r="J645" s="103">
        <f t="shared" si="573"/>
        <v>0</v>
      </c>
      <c r="K645" s="103">
        <f t="shared" si="573"/>
        <v>0</v>
      </c>
      <c r="L645" s="103">
        <f t="shared" si="573"/>
        <v>0</v>
      </c>
    </row>
    <row r="646" spans="1:12" ht="12.75" customHeight="1" hidden="1" outlineLevel="3">
      <c r="A646" s="23" t="s">
        <v>93</v>
      </c>
      <c r="B646" s="102"/>
      <c r="C646" s="102"/>
      <c r="D646" s="22">
        <v>717001</v>
      </c>
      <c r="E646" s="102" t="s">
        <v>552</v>
      </c>
      <c r="F646" s="103">
        <v>0</v>
      </c>
      <c r="G646" s="103">
        <v>0</v>
      </c>
      <c r="H646" s="103">
        <v>15000</v>
      </c>
      <c r="I646" s="103">
        <v>15000</v>
      </c>
      <c r="J646" s="103">
        <v>0</v>
      </c>
      <c r="K646" s="103">
        <v>0</v>
      </c>
      <c r="L646" s="103">
        <v>0</v>
      </c>
    </row>
    <row r="647" spans="1:12" ht="12.75" customHeight="1" hidden="1" outlineLevel="3">
      <c r="A647" s="32"/>
      <c r="B647" s="113"/>
      <c r="C647" s="113"/>
      <c r="D647" s="35"/>
      <c r="E647" s="113"/>
      <c r="F647" s="114"/>
      <c r="G647" s="114"/>
      <c r="H647" s="114"/>
      <c r="I647" s="114"/>
      <c r="J647" s="114"/>
      <c r="K647" s="114"/>
      <c r="L647" s="114"/>
    </row>
    <row r="648" spans="1:12" ht="18.75">
      <c r="A648" s="170" t="s">
        <v>158</v>
      </c>
      <c r="B648" s="170"/>
      <c r="C648" s="170"/>
      <c r="D648" s="170"/>
      <c r="E648" s="170"/>
      <c r="F648" s="108">
        <f aca="true" t="shared" si="574" ref="F648:L649">F649</f>
        <v>288</v>
      </c>
      <c r="G648" s="108">
        <f t="shared" si="574"/>
        <v>14248</v>
      </c>
      <c r="H648" s="108">
        <f t="shared" si="574"/>
        <v>200000</v>
      </c>
      <c r="I648" s="108">
        <f t="shared" si="574"/>
        <v>50000</v>
      </c>
      <c r="J648" s="108">
        <f t="shared" si="574"/>
        <v>200000</v>
      </c>
      <c r="K648" s="108">
        <f t="shared" si="574"/>
        <v>0</v>
      </c>
      <c r="L648" s="108">
        <f t="shared" si="574"/>
        <v>0</v>
      </c>
    </row>
    <row r="649" spans="1:12" s="11" customFormat="1" ht="15.75" customHeight="1">
      <c r="A649" s="197" t="s">
        <v>474</v>
      </c>
      <c r="B649" s="198"/>
      <c r="C649" s="199"/>
      <c r="D649" s="115" t="s">
        <v>475</v>
      </c>
      <c r="E649" s="115"/>
      <c r="F649" s="101">
        <f t="shared" si="574"/>
        <v>288</v>
      </c>
      <c r="G649" s="101">
        <f t="shared" si="574"/>
        <v>14248</v>
      </c>
      <c r="H649" s="101">
        <f t="shared" si="574"/>
        <v>200000</v>
      </c>
      <c r="I649" s="101">
        <f t="shared" si="574"/>
        <v>50000</v>
      </c>
      <c r="J649" s="101">
        <f t="shared" si="574"/>
        <v>200000</v>
      </c>
      <c r="K649" s="101">
        <f t="shared" si="574"/>
        <v>0</v>
      </c>
      <c r="L649" s="101">
        <f t="shared" si="574"/>
        <v>0</v>
      </c>
    </row>
    <row r="650" spans="1:12" ht="12.75" customHeight="1" outlineLevel="1">
      <c r="A650" s="23" t="s">
        <v>98</v>
      </c>
      <c r="B650" s="24">
        <v>710</v>
      </c>
      <c r="C650" s="23"/>
      <c r="D650" s="24"/>
      <c r="E650" s="102" t="s">
        <v>279</v>
      </c>
      <c r="F650" s="103">
        <f aca="true" t="shared" si="575" ref="F650:H650">F651+F653</f>
        <v>288</v>
      </c>
      <c r="G650" s="103">
        <f t="shared" si="575"/>
        <v>14248</v>
      </c>
      <c r="H650" s="103">
        <f t="shared" si="575"/>
        <v>200000</v>
      </c>
      <c r="I650" s="103">
        <f aca="true" t="shared" si="576" ref="I650">I651+I653</f>
        <v>50000</v>
      </c>
      <c r="J650" s="103">
        <f aca="true" t="shared" si="577" ref="J650:K650">J651+J653</f>
        <v>200000</v>
      </c>
      <c r="K650" s="103">
        <f t="shared" si="577"/>
        <v>0</v>
      </c>
      <c r="L650" s="103">
        <f aca="true" t="shared" si="578" ref="L650">L651+L653</f>
        <v>0</v>
      </c>
    </row>
    <row r="651" spans="1:12" ht="12.75" customHeight="1" outlineLevel="2">
      <c r="A651" s="23" t="s">
        <v>98</v>
      </c>
      <c r="B651" s="24"/>
      <c r="C651" s="24">
        <v>714</v>
      </c>
      <c r="D651" s="24"/>
      <c r="E651" s="102" t="s">
        <v>468</v>
      </c>
      <c r="F651" s="103">
        <f aca="true" t="shared" si="579" ref="F651:L651">F652</f>
        <v>288</v>
      </c>
      <c r="G651" s="103">
        <f t="shared" si="579"/>
        <v>14248</v>
      </c>
      <c r="H651" s="103">
        <f t="shared" si="579"/>
        <v>0</v>
      </c>
      <c r="I651" s="103">
        <f t="shared" si="579"/>
        <v>0</v>
      </c>
      <c r="J651" s="103">
        <f t="shared" si="579"/>
        <v>0</v>
      </c>
      <c r="K651" s="103">
        <f t="shared" si="579"/>
        <v>0</v>
      </c>
      <c r="L651" s="103">
        <f t="shared" si="579"/>
        <v>0</v>
      </c>
    </row>
    <row r="652" spans="1:12" ht="12.75" customHeight="1" hidden="1" outlineLevel="3">
      <c r="A652" s="23" t="s">
        <v>98</v>
      </c>
      <c r="B652" s="24"/>
      <c r="C652" s="23"/>
      <c r="D652" s="24">
        <v>714001</v>
      </c>
      <c r="E652" s="102" t="s">
        <v>516</v>
      </c>
      <c r="F652" s="103">
        <v>288</v>
      </c>
      <c r="G652" s="103">
        <v>14248</v>
      </c>
      <c r="H652" s="103">
        <v>0</v>
      </c>
      <c r="I652" s="103">
        <v>0</v>
      </c>
      <c r="J652" s="103">
        <v>0</v>
      </c>
      <c r="K652" s="103">
        <v>0</v>
      </c>
      <c r="L652" s="103">
        <v>0</v>
      </c>
    </row>
    <row r="653" spans="1:12" ht="12.75" customHeight="1" outlineLevel="2" collapsed="1">
      <c r="A653" s="23" t="s">
        <v>98</v>
      </c>
      <c r="B653" s="24"/>
      <c r="C653" s="24">
        <v>717</v>
      </c>
      <c r="D653" s="24"/>
      <c r="E653" s="22" t="s">
        <v>304</v>
      </c>
      <c r="F653" s="103">
        <f aca="true" t="shared" si="580" ref="F653:L653">F654</f>
        <v>0</v>
      </c>
      <c r="G653" s="103">
        <f t="shared" si="580"/>
        <v>0</v>
      </c>
      <c r="H653" s="103">
        <f t="shared" si="580"/>
        <v>200000</v>
      </c>
      <c r="I653" s="103">
        <f t="shared" si="580"/>
        <v>50000</v>
      </c>
      <c r="J653" s="103">
        <f t="shared" si="580"/>
        <v>200000</v>
      </c>
      <c r="K653" s="103">
        <f t="shared" si="580"/>
        <v>0</v>
      </c>
      <c r="L653" s="103">
        <f t="shared" si="580"/>
        <v>0</v>
      </c>
    </row>
    <row r="654" spans="1:12" ht="12.75" customHeight="1" hidden="1" outlineLevel="3">
      <c r="A654" s="23" t="s">
        <v>98</v>
      </c>
      <c r="B654" s="24"/>
      <c r="C654" s="23"/>
      <c r="D654" s="24">
        <v>717001</v>
      </c>
      <c r="E654" s="102" t="s">
        <v>525</v>
      </c>
      <c r="F654" s="103">
        <v>0</v>
      </c>
      <c r="G654" s="103">
        <v>0</v>
      </c>
      <c r="H654" s="103">
        <v>200000</v>
      </c>
      <c r="I654" s="103">
        <v>50000</v>
      </c>
      <c r="J654" s="103">
        <v>200000</v>
      </c>
      <c r="K654" s="103">
        <v>0</v>
      </c>
      <c r="L654" s="103">
        <v>0</v>
      </c>
    </row>
    <row r="655" spans="1:12" ht="12.75" customHeight="1" hidden="1" outlineLevel="3">
      <c r="A655" s="32"/>
      <c r="B655" s="113"/>
      <c r="C655" s="113"/>
      <c r="D655" s="35"/>
      <c r="E655" s="113"/>
      <c r="F655" s="114"/>
      <c r="G655" s="114"/>
      <c r="H655" s="114"/>
      <c r="I655" s="114"/>
      <c r="J655" s="114"/>
      <c r="K655" s="114"/>
      <c r="L655" s="114"/>
    </row>
    <row r="656" spans="1:12" ht="18.75">
      <c r="A656" s="170" t="s">
        <v>159</v>
      </c>
      <c r="B656" s="170"/>
      <c r="C656" s="170"/>
      <c r="D656" s="170"/>
      <c r="E656" s="170"/>
      <c r="F656" s="108">
        <f aca="true" t="shared" si="581" ref="F656:H656">F657+F661</f>
        <v>9166</v>
      </c>
      <c r="G656" s="108">
        <f t="shared" si="581"/>
        <v>19537.2</v>
      </c>
      <c r="H656" s="108">
        <f t="shared" si="581"/>
        <v>20000</v>
      </c>
      <c r="I656" s="108">
        <f aca="true" t="shared" si="582" ref="I656">I657+I661</f>
        <v>20000</v>
      </c>
      <c r="J656" s="108">
        <f aca="true" t="shared" si="583" ref="J656:K656">J657+J661</f>
        <v>20000</v>
      </c>
      <c r="K656" s="108">
        <f t="shared" si="583"/>
        <v>20000</v>
      </c>
      <c r="L656" s="108">
        <f aca="true" t="shared" si="584" ref="L656">L657+L661</f>
        <v>20000</v>
      </c>
    </row>
    <row r="657" spans="1:12" s="11" customFormat="1" ht="15.75" customHeight="1">
      <c r="A657" s="169" t="s">
        <v>69</v>
      </c>
      <c r="B657" s="169"/>
      <c r="C657" s="169"/>
      <c r="D657" s="158" t="s">
        <v>160</v>
      </c>
      <c r="E657" s="158"/>
      <c r="F657" s="101">
        <f aca="true" t="shared" si="585" ref="F657:L658">F658</f>
        <v>0</v>
      </c>
      <c r="G657" s="101">
        <f t="shared" si="585"/>
        <v>17737.2</v>
      </c>
      <c r="H657" s="101">
        <f t="shared" si="585"/>
        <v>20000</v>
      </c>
      <c r="I657" s="101">
        <f t="shared" si="585"/>
        <v>20000</v>
      </c>
      <c r="J657" s="101">
        <f t="shared" si="585"/>
        <v>20000</v>
      </c>
      <c r="K657" s="101">
        <f t="shared" si="585"/>
        <v>20000</v>
      </c>
      <c r="L657" s="101">
        <f t="shared" si="585"/>
        <v>20000</v>
      </c>
    </row>
    <row r="658" spans="1:12" ht="12.75" customHeight="1" outlineLevel="1">
      <c r="A658" s="23" t="s">
        <v>99</v>
      </c>
      <c r="B658" s="24">
        <v>710</v>
      </c>
      <c r="C658" s="23"/>
      <c r="D658" s="24"/>
      <c r="E658" s="102" t="s">
        <v>279</v>
      </c>
      <c r="F658" s="103">
        <f t="shared" si="585"/>
        <v>0</v>
      </c>
      <c r="G658" s="103">
        <f t="shared" si="585"/>
        <v>17737.2</v>
      </c>
      <c r="H658" s="103">
        <f t="shared" si="585"/>
        <v>20000</v>
      </c>
      <c r="I658" s="103">
        <f t="shared" si="585"/>
        <v>20000</v>
      </c>
      <c r="J658" s="103">
        <f t="shared" si="585"/>
        <v>20000</v>
      </c>
      <c r="K658" s="103">
        <f t="shared" si="585"/>
        <v>20000</v>
      </c>
      <c r="L658" s="103">
        <f t="shared" si="585"/>
        <v>20000</v>
      </c>
    </row>
    <row r="659" spans="1:12" ht="12.75" customHeight="1" outlineLevel="2">
      <c r="A659" s="23" t="s">
        <v>99</v>
      </c>
      <c r="B659" s="24"/>
      <c r="C659" s="24">
        <v>717</v>
      </c>
      <c r="D659" s="24"/>
      <c r="E659" s="22" t="s">
        <v>304</v>
      </c>
      <c r="F659" s="103">
        <f aca="true" t="shared" si="586" ref="F659:L659">SUM(F660:F660)</f>
        <v>0</v>
      </c>
      <c r="G659" s="103">
        <f t="shared" si="586"/>
        <v>17737.2</v>
      </c>
      <c r="H659" s="103">
        <f t="shared" si="586"/>
        <v>20000</v>
      </c>
      <c r="I659" s="103">
        <f t="shared" si="586"/>
        <v>20000</v>
      </c>
      <c r="J659" s="103">
        <f t="shared" si="586"/>
        <v>20000</v>
      </c>
      <c r="K659" s="103">
        <f t="shared" si="586"/>
        <v>20000</v>
      </c>
      <c r="L659" s="103">
        <f t="shared" si="586"/>
        <v>20000</v>
      </c>
    </row>
    <row r="660" spans="1:12" ht="12.75" customHeight="1" hidden="1" outlineLevel="3">
      <c r="A660" s="23" t="s">
        <v>99</v>
      </c>
      <c r="B660" s="24"/>
      <c r="C660" s="23"/>
      <c r="D660" s="24">
        <v>717001</v>
      </c>
      <c r="E660" s="102" t="s">
        <v>534</v>
      </c>
      <c r="F660" s="103">
        <v>0</v>
      </c>
      <c r="G660" s="103">
        <v>17737.2</v>
      </c>
      <c r="H660" s="103">
        <v>20000</v>
      </c>
      <c r="I660" s="103">
        <v>20000</v>
      </c>
      <c r="J660" s="103">
        <v>20000</v>
      </c>
      <c r="K660" s="103">
        <v>20000</v>
      </c>
      <c r="L660" s="103">
        <v>20000</v>
      </c>
    </row>
    <row r="661" spans="1:12" s="11" customFormat="1" ht="15.75" customHeight="1">
      <c r="A661" s="169" t="s">
        <v>383</v>
      </c>
      <c r="B661" s="169"/>
      <c r="C661" s="169"/>
      <c r="D661" s="132" t="s">
        <v>384</v>
      </c>
      <c r="E661" s="132"/>
      <c r="F661" s="101">
        <f aca="true" t="shared" si="587" ref="F661:L661">F662</f>
        <v>9166</v>
      </c>
      <c r="G661" s="101">
        <f t="shared" si="587"/>
        <v>1800</v>
      </c>
      <c r="H661" s="101">
        <f t="shared" si="587"/>
        <v>0</v>
      </c>
      <c r="I661" s="101">
        <f t="shared" si="587"/>
        <v>0</v>
      </c>
      <c r="J661" s="101">
        <f t="shared" si="587"/>
        <v>0</v>
      </c>
      <c r="K661" s="101">
        <f t="shared" si="587"/>
        <v>0</v>
      </c>
      <c r="L661" s="101">
        <f t="shared" si="587"/>
        <v>0</v>
      </c>
    </row>
    <row r="662" spans="1:12" ht="12.75" customHeight="1" outlineLevel="1">
      <c r="A662" s="23" t="s">
        <v>99</v>
      </c>
      <c r="B662" s="24">
        <v>710</v>
      </c>
      <c r="C662" s="23"/>
      <c r="D662" s="24"/>
      <c r="E662" s="102" t="s">
        <v>279</v>
      </c>
      <c r="F662" s="103">
        <f>F663+F665</f>
        <v>9166</v>
      </c>
      <c r="G662" s="103">
        <f aca="true" t="shared" si="588" ref="G662:L662">G663+G665</f>
        <v>1800</v>
      </c>
      <c r="H662" s="103">
        <f t="shared" si="588"/>
        <v>0</v>
      </c>
      <c r="I662" s="103">
        <f t="shared" si="588"/>
        <v>0</v>
      </c>
      <c r="J662" s="103">
        <f t="shared" si="588"/>
        <v>0</v>
      </c>
      <c r="K662" s="103">
        <f t="shared" si="588"/>
        <v>0</v>
      </c>
      <c r="L662" s="103">
        <f t="shared" si="588"/>
        <v>0</v>
      </c>
    </row>
    <row r="663" spans="1:12" ht="12.75" customHeight="1" outlineLevel="2">
      <c r="A663" s="23" t="s">
        <v>99</v>
      </c>
      <c r="B663" s="24"/>
      <c r="C663" s="24">
        <v>713</v>
      </c>
      <c r="D663" s="24"/>
      <c r="E663" s="102" t="s">
        <v>307</v>
      </c>
      <c r="F663" s="103">
        <f aca="true" t="shared" si="589" ref="F663:L665">F664</f>
        <v>7416</v>
      </c>
      <c r="G663" s="103">
        <f t="shared" si="589"/>
        <v>0</v>
      </c>
      <c r="H663" s="103">
        <f t="shared" si="589"/>
        <v>0</v>
      </c>
      <c r="I663" s="103">
        <f t="shared" si="589"/>
        <v>0</v>
      </c>
      <c r="J663" s="103">
        <f t="shared" si="589"/>
        <v>0</v>
      </c>
      <c r="K663" s="103">
        <f t="shared" si="589"/>
        <v>0</v>
      </c>
      <c r="L663" s="103">
        <f t="shared" si="589"/>
        <v>0</v>
      </c>
    </row>
    <row r="664" spans="1:12" ht="12.75" customHeight="1" hidden="1" outlineLevel="3">
      <c r="A664" s="23" t="s">
        <v>99</v>
      </c>
      <c r="B664" s="24"/>
      <c r="C664" s="23"/>
      <c r="D664" s="24">
        <v>713004</v>
      </c>
      <c r="E664" s="102" t="s">
        <v>409</v>
      </c>
      <c r="F664" s="103">
        <v>7416</v>
      </c>
      <c r="G664" s="103">
        <v>0</v>
      </c>
      <c r="H664" s="103">
        <v>0</v>
      </c>
      <c r="I664" s="103">
        <v>0</v>
      </c>
      <c r="J664" s="103">
        <v>0</v>
      </c>
      <c r="K664" s="103">
        <v>0</v>
      </c>
      <c r="L664" s="103">
        <v>0</v>
      </c>
    </row>
    <row r="665" spans="1:12" ht="12.75" customHeight="1" outlineLevel="2" collapsed="1">
      <c r="A665" s="23" t="s">
        <v>99</v>
      </c>
      <c r="B665" s="24"/>
      <c r="C665" s="24">
        <v>714</v>
      </c>
      <c r="D665" s="24"/>
      <c r="E665" s="102" t="s">
        <v>468</v>
      </c>
      <c r="F665" s="103">
        <f t="shared" si="589"/>
        <v>1750</v>
      </c>
      <c r="G665" s="103">
        <f t="shared" si="589"/>
        <v>1800</v>
      </c>
      <c r="H665" s="103">
        <f t="shared" si="589"/>
        <v>0</v>
      </c>
      <c r="I665" s="103">
        <f t="shared" si="589"/>
        <v>0</v>
      </c>
      <c r="J665" s="103">
        <f t="shared" si="589"/>
        <v>0</v>
      </c>
      <c r="K665" s="103">
        <f t="shared" si="589"/>
        <v>0</v>
      </c>
      <c r="L665" s="103">
        <f t="shared" si="589"/>
        <v>0</v>
      </c>
    </row>
    <row r="666" spans="1:12" ht="12.75" customHeight="1" hidden="1" outlineLevel="3">
      <c r="A666" s="23" t="s">
        <v>99</v>
      </c>
      <c r="B666" s="24"/>
      <c r="C666" s="23"/>
      <c r="D666" s="24">
        <v>714004</v>
      </c>
      <c r="E666" s="102" t="s">
        <v>408</v>
      </c>
      <c r="F666" s="103">
        <v>1750</v>
      </c>
      <c r="G666" s="103">
        <v>1800</v>
      </c>
      <c r="H666" s="103">
        <v>0</v>
      </c>
      <c r="I666" s="103">
        <v>0</v>
      </c>
      <c r="J666" s="103">
        <v>0</v>
      </c>
      <c r="K666" s="103">
        <v>0</v>
      </c>
      <c r="L666" s="103">
        <v>0</v>
      </c>
    </row>
    <row r="667" spans="1:12" ht="12.75" customHeight="1" hidden="1" outlineLevel="3">
      <c r="A667" s="32"/>
      <c r="B667" s="113"/>
      <c r="C667" s="113"/>
      <c r="D667" s="35"/>
      <c r="E667" s="113"/>
      <c r="F667" s="114"/>
      <c r="G667" s="114"/>
      <c r="H667" s="114"/>
      <c r="I667" s="114"/>
      <c r="J667" s="114"/>
      <c r="K667" s="114"/>
      <c r="L667" s="114"/>
    </row>
    <row r="668" spans="1:12" ht="18.75">
      <c r="A668" s="170" t="s">
        <v>355</v>
      </c>
      <c r="B668" s="170"/>
      <c r="C668" s="170"/>
      <c r="D668" s="170"/>
      <c r="E668" s="170"/>
      <c r="F668" s="108">
        <f aca="true" t="shared" si="590" ref="F668:L668">F669</f>
        <v>7540.28</v>
      </c>
      <c r="G668" s="108">
        <f t="shared" si="590"/>
        <v>53282.3</v>
      </c>
      <c r="H668" s="108">
        <f t="shared" si="590"/>
        <v>130000</v>
      </c>
      <c r="I668" s="108">
        <f t="shared" si="590"/>
        <v>121000</v>
      </c>
      <c r="J668" s="108">
        <f t="shared" si="590"/>
        <v>495000</v>
      </c>
      <c r="K668" s="108">
        <f t="shared" si="590"/>
        <v>200000</v>
      </c>
      <c r="L668" s="108">
        <f t="shared" si="590"/>
        <v>200000</v>
      </c>
    </row>
    <row r="669" spans="1:12" ht="15.75" customHeight="1">
      <c r="A669" s="169" t="s">
        <v>70</v>
      </c>
      <c r="B669" s="169"/>
      <c r="C669" s="169"/>
      <c r="D669" s="99" t="s">
        <v>356</v>
      </c>
      <c r="E669" s="99"/>
      <c r="F669" s="101">
        <f aca="true" t="shared" si="591" ref="F669:L669">F670</f>
        <v>7540.28</v>
      </c>
      <c r="G669" s="101">
        <f t="shared" si="591"/>
        <v>53282.3</v>
      </c>
      <c r="H669" s="101">
        <f t="shared" si="591"/>
        <v>130000</v>
      </c>
      <c r="I669" s="101">
        <f t="shared" si="591"/>
        <v>121000</v>
      </c>
      <c r="J669" s="101">
        <f t="shared" si="591"/>
        <v>495000</v>
      </c>
      <c r="K669" s="101">
        <f t="shared" si="591"/>
        <v>200000</v>
      </c>
      <c r="L669" s="101">
        <f t="shared" si="591"/>
        <v>200000</v>
      </c>
    </row>
    <row r="670" spans="1:12" ht="12.75" customHeight="1" outlineLevel="1">
      <c r="A670" s="23" t="s">
        <v>100</v>
      </c>
      <c r="B670" s="24">
        <v>710</v>
      </c>
      <c r="C670" s="24"/>
      <c r="D670" s="24"/>
      <c r="E670" s="22" t="s">
        <v>279</v>
      </c>
      <c r="F670" s="103">
        <f aca="true" t="shared" si="592" ref="F670:H670">F671+F676</f>
        <v>7540.28</v>
      </c>
      <c r="G670" s="103">
        <f t="shared" si="592"/>
        <v>53282.3</v>
      </c>
      <c r="H670" s="103">
        <f t="shared" si="592"/>
        <v>130000</v>
      </c>
      <c r="I670" s="103">
        <f aca="true" t="shared" si="593" ref="I670">I671+I676</f>
        <v>121000</v>
      </c>
      <c r="J670" s="103">
        <f aca="true" t="shared" si="594" ref="J670:K670">J671+J676</f>
        <v>495000</v>
      </c>
      <c r="K670" s="103">
        <f t="shared" si="594"/>
        <v>200000</v>
      </c>
      <c r="L670" s="103">
        <f aca="true" t="shared" si="595" ref="L670">L671+L676</f>
        <v>200000</v>
      </c>
    </row>
    <row r="671" spans="1:12" ht="12.75" customHeight="1" hidden="1" outlineLevel="3">
      <c r="A671" s="23" t="s">
        <v>100</v>
      </c>
      <c r="B671" s="24"/>
      <c r="C671" s="24">
        <v>717</v>
      </c>
      <c r="D671" s="24"/>
      <c r="E671" s="22" t="s">
        <v>304</v>
      </c>
      <c r="F671" s="103">
        <f>SUM(F672:F675)</f>
        <v>7540.28</v>
      </c>
      <c r="G671" s="103">
        <f aca="true" t="shared" si="596" ref="G671:H671">SUM(G672:G675)</f>
        <v>20121.16</v>
      </c>
      <c r="H671" s="103">
        <f t="shared" si="596"/>
        <v>130000</v>
      </c>
      <c r="I671" s="103">
        <f aca="true" t="shared" si="597" ref="I671">SUM(I672:I675)</f>
        <v>121000</v>
      </c>
      <c r="J671" s="103">
        <f aca="true" t="shared" si="598" ref="J671:K671">SUM(J672:J675)</f>
        <v>495000</v>
      </c>
      <c r="K671" s="103">
        <f t="shared" si="598"/>
        <v>200000</v>
      </c>
      <c r="L671" s="103">
        <f aca="true" t="shared" si="599" ref="L671">SUM(L672:L675)</f>
        <v>200000</v>
      </c>
    </row>
    <row r="672" spans="1:12" ht="12.75" customHeight="1" hidden="1" outlineLevel="3">
      <c r="A672" s="23" t="s">
        <v>100</v>
      </c>
      <c r="B672" s="24"/>
      <c r="C672" s="24"/>
      <c r="D672" s="24">
        <v>717001</v>
      </c>
      <c r="E672" s="102" t="s">
        <v>338</v>
      </c>
      <c r="F672" s="103">
        <v>7540.28</v>
      </c>
      <c r="G672" s="103">
        <v>4850.54</v>
      </c>
      <c r="H672" s="103">
        <v>10000</v>
      </c>
      <c r="I672" s="103">
        <v>0</v>
      </c>
      <c r="J672" s="103">
        <v>5000</v>
      </c>
      <c r="K672" s="103">
        <v>5000</v>
      </c>
      <c r="L672" s="103">
        <v>5000</v>
      </c>
    </row>
    <row r="673" spans="1:12" ht="12.75" customHeight="1" hidden="1" outlineLevel="3">
      <c r="A673" s="23" t="s">
        <v>100</v>
      </c>
      <c r="B673" s="24"/>
      <c r="C673" s="24"/>
      <c r="D673" s="24">
        <v>717001</v>
      </c>
      <c r="E673" s="102" t="s">
        <v>535</v>
      </c>
      <c r="F673" s="103">
        <v>0</v>
      </c>
      <c r="G673" s="103">
        <v>15270.62</v>
      </c>
      <c r="H673" s="103">
        <v>20000</v>
      </c>
      <c r="I673" s="103">
        <v>20000</v>
      </c>
      <c r="J673" s="103">
        <v>40000</v>
      </c>
      <c r="K673" s="103">
        <v>5000</v>
      </c>
      <c r="L673" s="103">
        <v>5000</v>
      </c>
    </row>
    <row r="674" spans="1:12" ht="12.75" customHeight="1" hidden="1" outlineLevel="3">
      <c r="A674" s="23" t="s">
        <v>100</v>
      </c>
      <c r="B674" s="24"/>
      <c r="C674" s="24"/>
      <c r="D674" s="24">
        <v>717002</v>
      </c>
      <c r="E674" s="102" t="s">
        <v>536</v>
      </c>
      <c r="F674" s="103">
        <v>0</v>
      </c>
      <c r="G674" s="103">
        <v>0</v>
      </c>
      <c r="H674" s="103">
        <v>100000</v>
      </c>
      <c r="I674" s="103">
        <v>100000</v>
      </c>
      <c r="J674" s="103">
        <v>100000</v>
      </c>
      <c r="K674" s="103">
        <v>10000</v>
      </c>
      <c r="L674" s="103">
        <v>10000</v>
      </c>
    </row>
    <row r="675" spans="1:12" ht="12.75" customHeight="1" hidden="1" outlineLevel="3">
      <c r="A675" s="23" t="s">
        <v>100</v>
      </c>
      <c r="B675" s="24"/>
      <c r="C675" s="24"/>
      <c r="D675" s="24">
        <v>717002</v>
      </c>
      <c r="E675" s="102" t="s">
        <v>571</v>
      </c>
      <c r="F675" s="103">
        <v>0</v>
      </c>
      <c r="G675" s="103">
        <v>0</v>
      </c>
      <c r="H675" s="103">
        <v>0</v>
      </c>
      <c r="I675" s="103">
        <v>1000</v>
      </c>
      <c r="J675" s="103">
        <v>350000</v>
      </c>
      <c r="K675" s="103">
        <v>180000</v>
      </c>
      <c r="L675" s="103">
        <v>180000</v>
      </c>
    </row>
    <row r="676" spans="1:12" ht="12.75" customHeight="1" hidden="1" outlineLevel="3">
      <c r="A676" s="23" t="s">
        <v>100</v>
      </c>
      <c r="B676" s="24"/>
      <c r="C676" s="24">
        <v>719</v>
      </c>
      <c r="D676" s="24"/>
      <c r="E676" s="22" t="s">
        <v>403</v>
      </c>
      <c r="F676" s="103">
        <f aca="true" t="shared" si="600" ref="F676:L676">F677</f>
        <v>0</v>
      </c>
      <c r="G676" s="103">
        <f t="shared" si="600"/>
        <v>33161.14</v>
      </c>
      <c r="H676" s="103">
        <f t="shared" si="600"/>
        <v>0</v>
      </c>
      <c r="I676" s="103">
        <f t="shared" si="600"/>
        <v>0</v>
      </c>
      <c r="J676" s="103">
        <f t="shared" si="600"/>
        <v>0</v>
      </c>
      <c r="K676" s="103">
        <f t="shared" si="600"/>
        <v>0</v>
      </c>
      <c r="L676" s="103">
        <f t="shared" si="600"/>
        <v>0</v>
      </c>
    </row>
    <row r="677" spans="1:12" ht="12.75" customHeight="1" hidden="1" outlineLevel="3">
      <c r="A677" s="23" t="s">
        <v>100</v>
      </c>
      <c r="B677" s="24"/>
      <c r="C677" s="24"/>
      <c r="D677" s="24">
        <v>719001</v>
      </c>
      <c r="E677" s="102" t="s">
        <v>404</v>
      </c>
      <c r="F677" s="103">
        <v>0</v>
      </c>
      <c r="G677" s="103">
        <v>33161.14</v>
      </c>
      <c r="H677" s="103">
        <v>0</v>
      </c>
      <c r="I677" s="103">
        <v>0</v>
      </c>
      <c r="J677" s="103">
        <v>0</v>
      </c>
      <c r="K677" s="103">
        <v>0</v>
      </c>
      <c r="L677" s="103">
        <v>0</v>
      </c>
    </row>
    <row r="678" spans="1:12" ht="12.75" customHeight="1" hidden="1" outlineLevel="3">
      <c r="A678" s="32"/>
      <c r="B678" s="113"/>
      <c r="C678" s="32"/>
      <c r="D678" s="35"/>
      <c r="E678" s="35"/>
      <c r="F678" s="114"/>
      <c r="G678" s="114"/>
      <c r="H678" s="114"/>
      <c r="I678" s="114"/>
      <c r="J678" s="114"/>
      <c r="K678" s="114"/>
      <c r="L678" s="114"/>
    </row>
    <row r="679" spans="1:12" ht="18.75">
      <c r="A679" s="170" t="s">
        <v>162</v>
      </c>
      <c r="B679" s="170"/>
      <c r="C679" s="170"/>
      <c r="D679" s="170"/>
      <c r="E679" s="170"/>
      <c r="F679" s="108">
        <f aca="true" t="shared" si="601" ref="F679:L679">F680+F689+F695</f>
        <v>66577.55</v>
      </c>
      <c r="G679" s="108">
        <f t="shared" si="601"/>
        <v>1280766.06</v>
      </c>
      <c r="H679" s="108">
        <f t="shared" si="601"/>
        <v>450000</v>
      </c>
      <c r="I679" s="108">
        <f t="shared" si="601"/>
        <v>463000</v>
      </c>
      <c r="J679" s="108">
        <f t="shared" si="601"/>
        <v>55000</v>
      </c>
      <c r="K679" s="108">
        <f t="shared" si="601"/>
        <v>0</v>
      </c>
      <c r="L679" s="108">
        <f t="shared" si="601"/>
        <v>0</v>
      </c>
    </row>
    <row r="680" spans="1:12" ht="15.75">
      <c r="A680" s="169" t="s">
        <v>71</v>
      </c>
      <c r="B680" s="169"/>
      <c r="C680" s="169"/>
      <c r="D680" s="99" t="s">
        <v>46</v>
      </c>
      <c r="E680" s="99"/>
      <c r="F680" s="101">
        <f aca="true" t="shared" si="602" ref="F680:L680">F681</f>
        <v>8916.720000000001</v>
      </c>
      <c r="G680" s="101">
        <f t="shared" si="602"/>
        <v>5235.5</v>
      </c>
      <c r="H680" s="101">
        <f t="shared" si="602"/>
        <v>30000</v>
      </c>
      <c r="I680" s="101">
        <f t="shared" si="602"/>
        <v>43000</v>
      </c>
      <c r="J680" s="101">
        <f t="shared" si="602"/>
        <v>55000</v>
      </c>
      <c r="K680" s="101">
        <f t="shared" si="602"/>
        <v>0</v>
      </c>
      <c r="L680" s="101">
        <f t="shared" si="602"/>
        <v>0</v>
      </c>
    </row>
    <row r="681" spans="1:12" ht="12.75" customHeight="1" outlineLevel="1">
      <c r="A681" s="23" t="s">
        <v>180</v>
      </c>
      <c r="B681" s="24">
        <v>710</v>
      </c>
      <c r="C681" s="23"/>
      <c r="D681" s="24"/>
      <c r="E681" s="22" t="s">
        <v>279</v>
      </c>
      <c r="F681" s="103">
        <f aca="true" t="shared" si="603" ref="F681:H681">F682+F684</f>
        <v>8916.720000000001</v>
      </c>
      <c r="G681" s="103">
        <f t="shared" si="603"/>
        <v>5235.5</v>
      </c>
      <c r="H681" s="103">
        <f t="shared" si="603"/>
        <v>30000</v>
      </c>
      <c r="I681" s="103">
        <f aca="true" t="shared" si="604" ref="I681">I682+I684</f>
        <v>43000</v>
      </c>
      <c r="J681" s="103">
        <f aca="true" t="shared" si="605" ref="J681:K681">J682+J684</f>
        <v>55000</v>
      </c>
      <c r="K681" s="103">
        <f t="shared" si="605"/>
        <v>0</v>
      </c>
      <c r="L681" s="103">
        <f aca="true" t="shared" si="606" ref="L681">L682+L684</f>
        <v>0</v>
      </c>
    </row>
    <row r="682" spans="1:12" s="3" customFormat="1" ht="12.75" customHeight="1" outlineLevel="2">
      <c r="A682" s="28" t="s">
        <v>180</v>
      </c>
      <c r="B682" s="29"/>
      <c r="C682" s="29">
        <v>713</v>
      </c>
      <c r="D682" s="29"/>
      <c r="E682" s="151" t="s">
        <v>307</v>
      </c>
      <c r="F682" s="117">
        <f aca="true" t="shared" si="607" ref="F682:L682">F683</f>
        <v>5873.52</v>
      </c>
      <c r="G682" s="117">
        <f t="shared" si="607"/>
        <v>0</v>
      </c>
      <c r="H682" s="117">
        <f t="shared" si="607"/>
        <v>0</v>
      </c>
      <c r="I682" s="117">
        <f t="shared" si="607"/>
        <v>0</v>
      </c>
      <c r="J682" s="117">
        <f t="shared" si="607"/>
        <v>0</v>
      </c>
      <c r="K682" s="117">
        <f t="shared" si="607"/>
        <v>0</v>
      </c>
      <c r="L682" s="117">
        <f t="shared" si="607"/>
        <v>0</v>
      </c>
    </row>
    <row r="683" spans="1:12" s="3" customFormat="1" ht="12.75" customHeight="1" hidden="1" outlineLevel="3">
      <c r="A683" s="28" t="s">
        <v>180</v>
      </c>
      <c r="B683" s="29"/>
      <c r="C683" s="29"/>
      <c r="D683" s="29">
        <v>713004</v>
      </c>
      <c r="E683" s="37" t="s">
        <v>463</v>
      </c>
      <c r="F683" s="117">
        <v>5873.52</v>
      </c>
      <c r="G683" s="155">
        <v>0</v>
      </c>
      <c r="H683" s="155">
        <v>0</v>
      </c>
      <c r="I683" s="155">
        <v>0</v>
      </c>
      <c r="J683" s="155">
        <v>0</v>
      </c>
      <c r="K683" s="155">
        <v>0</v>
      </c>
      <c r="L683" s="155">
        <v>0</v>
      </c>
    </row>
    <row r="684" spans="1:12" ht="12.75" customHeight="1" outlineLevel="2" collapsed="1">
      <c r="A684" s="23" t="s">
        <v>180</v>
      </c>
      <c r="B684" s="24"/>
      <c r="C684" s="24">
        <v>717</v>
      </c>
      <c r="D684" s="24"/>
      <c r="E684" s="102" t="s">
        <v>304</v>
      </c>
      <c r="F684" s="103">
        <f aca="true" t="shared" si="608" ref="F684:H684">SUM(F685:F688)</f>
        <v>3043.2</v>
      </c>
      <c r="G684" s="103">
        <f t="shared" si="608"/>
        <v>5235.5</v>
      </c>
      <c r="H684" s="103">
        <f t="shared" si="608"/>
        <v>30000</v>
      </c>
      <c r="I684" s="103">
        <f aca="true" t="shared" si="609" ref="I684">SUM(I685:I688)</f>
        <v>43000</v>
      </c>
      <c r="J684" s="103">
        <f aca="true" t="shared" si="610" ref="J684:K684">SUM(J685:J688)</f>
        <v>55000</v>
      </c>
      <c r="K684" s="103">
        <f t="shared" si="610"/>
        <v>0</v>
      </c>
      <c r="L684" s="103">
        <f aca="true" t="shared" si="611" ref="L684">SUM(L685:L688)</f>
        <v>0</v>
      </c>
    </row>
    <row r="685" spans="1:12" ht="12.75" customHeight="1" hidden="1" outlineLevel="3">
      <c r="A685" s="23" t="s">
        <v>180</v>
      </c>
      <c r="B685" s="24"/>
      <c r="C685" s="24"/>
      <c r="D685" s="24">
        <v>717001</v>
      </c>
      <c r="E685" s="102" t="s">
        <v>360</v>
      </c>
      <c r="F685" s="103">
        <v>3043.2</v>
      </c>
      <c r="G685" s="103">
        <v>0</v>
      </c>
      <c r="H685" s="103">
        <v>0</v>
      </c>
      <c r="I685" s="103">
        <v>0</v>
      </c>
      <c r="J685" s="103">
        <v>0</v>
      </c>
      <c r="K685" s="103">
        <v>0</v>
      </c>
      <c r="L685" s="103">
        <v>0</v>
      </c>
    </row>
    <row r="686" spans="1:12" ht="12.75" customHeight="1" hidden="1" outlineLevel="3">
      <c r="A686" s="23" t="s">
        <v>180</v>
      </c>
      <c r="B686" s="24"/>
      <c r="C686" s="24"/>
      <c r="D686" s="24">
        <v>717001</v>
      </c>
      <c r="E686" s="102" t="s">
        <v>441</v>
      </c>
      <c r="F686" s="103">
        <v>0</v>
      </c>
      <c r="G686" s="103">
        <v>0</v>
      </c>
      <c r="H686" s="103">
        <v>0</v>
      </c>
      <c r="I686" s="103">
        <v>0</v>
      </c>
      <c r="J686" s="103">
        <v>5000</v>
      </c>
      <c r="K686" s="103">
        <v>0</v>
      </c>
      <c r="L686" s="103">
        <v>0</v>
      </c>
    </row>
    <row r="687" spans="1:12" ht="12.75" customHeight="1" hidden="1" outlineLevel="3">
      <c r="A687" s="23" t="s">
        <v>180</v>
      </c>
      <c r="B687" s="24"/>
      <c r="C687" s="24"/>
      <c r="D687" s="24">
        <v>717003</v>
      </c>
      <c r="E687" s="102" t="s">
        <v>568</v>
      </c>
      <c r="F687" s="103">
        <v>0</v>
      </c>
      <c r="G687" s="103">
        <v>5235.5</v>
      </c>
      <c r="H687" s="103">
        <v>0</v>
      </c>
      <c r="I687" s="103">
        <v>13000</v>
      </c>
      <c r="J687" s="103">
        <v>0</v>
      </c>
      <c r="K687" s="103">
        <v>0</v>
      </c>
      <c r="L687" s="103">
        <v>0</v>
      </c>
    </row>
    <row r="688" spans="1:12" ht="12.75" customHeight="1" hidden="1" outlineLevel="3">
      <c r="A688" s="23" t="s">
        <v>180</v>
      </c>
      <c r="B688" s="24"/>
      <c r="C688" s="24"/>
      <c r="D688" s="24">
        <v>717003</v>
      </c>
      <c r="E688" s="102" t="s">
        <v>526</v>
      </c>
      <c r="F688" s="103">
        <v>0</v>
      </c>
      <c r="G688" s="103">
        <v>0</v>
      </c>
      <c r="H688" s="103">
        <v>30000</v>
      </c>
      <c r="I688" s="103">
        <v>30000</v>
      </c>
      <c r="J688" s="103">
        <v>50000</v>
      </c>
      <c r="K688" s="103">
        <v>0</v>
      </c>
      <c r="L688" s="103">
        <v>0</v>
      </c>
    </row>
    <row r="689" spans="1:12" ht="15.75">
      <c r="A689" s="169" t="s">
        <v>72</v>
      </c>
      <c r="B689" s="169"/>
      <c r="C689" s="169"/>
      <c r="D689" s="99" t="s">
        <v>42</v>
      </c>
      <c r="E689" s="99"/>
      <c r="F689" s="101">
        <f aca="true" t="shared" si="612" ref="F689:L690">F690</f>
        <v>36642.54</v>
      </c>
      <c r="G689" s="101">
        <f t="shared" si="612"/>
        <v>1270058.2</v>
      </c>
      <c r="H689" s="101">
        <f t="shared" si="612"/>
        <v>420000</v>
      </c>
      <c r="I689" s="101">
        <f t="shared" si="612"/>
        <v>420000</v>
      </c>
      <c r="J689" s="101">
        <f t="shared" si="612"/>
        <v>0</v>
      </c>
      <c r="K689" s="101">
        <f t="shared" si="612"/>
        <v>0</v>
      </c>
      <c r="L689" s="101">
        <f t="shared" si="612"/>
        <v>0</v>
      </c>
    </row>
    <row r="690" spans="1:12" ht="12.75" customHeight="1" outlineLevel="1">
      <c r="A690" s="23" t="s">
        <v>181</v>
      </c>
      <c r="B690" s="24">
        <v>710</v>
      </c>
      <c r="C690" s="23"/>
      <c r="D690" s="24"/>
      <c r="E690" s="22" t="s">
        <v>279</v>
      </c>
      <c r="F690" s="103">
        <f t="shared" si="612"/>
        <v>36642.54</v>
      </c>
      <c r="G690" s="103">
        <f t="shared" si="612"/>
        <v>1270058.2</v>
      </c>
      <c r="H690" s="103">
        <f t="shared" si="612"/>
        <v>420000</v>
      </c>
      <c r="I690" s="103">
        <f t="shared" si="612"/>
        <v>420000</v>
      </c>
      <c r="J690" s="103">
        <f t="shared" si="612"/>
        <v>0</v>
      </c>
      <c r="K690" s="103">
        <f t="shared" si="612"/>
        <v>0</v>
      </c>
      <c r="L690" s="103">
        <f t="shared" si="612"/>
        <v>0</v>
      </c>
    </row>
    <row r="691" spans="1:12" ht="12.75" customHeight="1" outlineLevel="2">
      <c r="A691" s="23" t="s">
        <v>181</v>
      </c>
      <c r="B691" s="24"/>
      <c r="C691" s="24">
        <v>717</v>
      </c>
      <c r="D691" s="24"/>
      <c r="E691" s="102" t="s">
        <v>304</v>
      </c>
      <c r="F691" s="103">
        <f aca="true" t="shared" si="613" ref="F691:L691">SUM(F692:F694)</f>
        <v>36642.54</v>
      </c>
      <c r="G691" s="103">
        <f t="shared" si="613"/>
        <v>1270058.2</v>
      </c>
      <c r="H691" s="103">
        <f t="shared" si="613"/>
        <v>420000</v>
      </c>
      <c r="I691" s="103">
        <f t="shared" si="613"/>
        <v>420000</v>
      </c>
      <c r="J691" s="103">
        <f t="shared" si="613"/>
        <v>0</v>
      </c>
      <c r="K691" s="103">
        <f t="shared" si="613"/>
        <v>0</v>
      </c>
      <c r="L691" s="103">
        <f t="shared" si="613"/>
        <v>0</v>
      </c>
    </row>
    <row r="692" spans="1:12" ht="12.75" customHeight="1" hidden="1" outlineLevel="3">
      <c r="A692" s="23" t="s">
        <v>181</v>
      </c>
      <c r="B692" s="24"/>
      <c r="C692" s="24"/>
      <c r="D692" s="24">
        <v>717001</v>
      </c>
      <c r="E692" s="102" t="s">
        <v>273</v>
      </c>
      <c r="F692" s="103">
        <v>36642.54</v>
      </c>
      <c r="G692" s="103">
        <v>1268618.2</v>
      </c>
      <c r="H692" s="103">
        <v>20000</v>
      </c>
      <c r="I692" s="103">
        <v>20000</v>
      </c>
      <c r="J692" s="103">
        <v>0</v>
      </c>
      <c r="K692" s="103">
        <v>0</v>
      </c>
      <c r="L692" s="103">
        <v>0</v>
      </c>
    </row>
    <row r="693" spans="1:12" ht="12.75" customHeight="1" hidden="1" outlineLevel="3">
      <c r="A693" s="23" t="s">
        <v>181</v>
      </c>
      <c r="B693" s="24"/>
      <c r="C693" s="24"/>
      <c r="D693" s="24">
        <v>717001</v>
      </c>
      <c r="E693" s="102" t="s">
        <v>492</v>
      </c>
      <c r="F693" s="103">
        <v>0</v>
      </c>
      <c r="G693" s="103">
        <v>1440</v>
      </c>
      <c r="H693" s="103">
        <v>200000</v>
      </c>
      <c r="I693" s="103">
        <v>200000</v>
      </c>
      <c r="J693" s="103">
        <v>0</v>
      </c>
      <c r="K693" s="103">
        <v>0</v>
      </c>
      <c r="L693" s="103">
        <v>0</v>
      </c>
    </row>
    <row r="694" spans="1:12" s="12" customFormat="1" ht="12.75" customHeight="1" hidden="1" outlineLevel="3">
      <c r="A694" s="23" t="s">
        <v>181</v>
      </c>
      <c r="B694" s="24"/>
      <c r="C694" s="24"/>
      <c r="D694" s="24">
        <v>717001</v>
      </c>
      <c r="E694" s="102" t="s">
        <v>548</v>
      </c>
      <c r="F694" s="103">
        <v>0</v>
      </c>
      <c r="G694" s="103">
        <v>0</v>
      </c>
      <c r="H694" s="103">
        <v>200000</v>
      </c>
      <c r="I694" s="103">
        <v>200000</v>
      </c>
      <c r="J694" s="103">
        <v>0</v>
      </c>
      <c r="K694" s="103">
        <v>0</v>
      </c>
      <c r="L694" s="103">
        <v>0</v>
      </c>
    </row>
    <row r="695" spans="1:12" ht="15.75">
      <c r="A695" s="169" t="s">
        <v>73</v>
      </c>
      <c r="B695" s="169"/>
      <c r="C695" s="169"/>
      <c r="D695" s="161" t="s">
        <v>405</v>
      </c>
      <c r="E695" s="99"/>
      <c r="F695" s="101">
        <f aca="true" t="shared" si="614" ref="F695:H695">F696+F699</f>
        <v>21018.29</v>
      </c>
      <c r="G695" s="101">
        <f t="shared" si="614"/>
        <v>5472.36</v>
      </c>
      <c r="H695" s="101">
        <f t="shared" si="614"/>
        <v>0</v>
      </c>
      <c r="I695" s="101">
        <f aca="true" t="shared" si="615" ref="I695">I696+I699</f>
        <v>0</v>
      </c>
      <c r="J695" s="101">
        <f aca="true" t="shared" si="616" ref="J695:K695">J696+J699</f>
        <v>0</v>
      </c>
      <c r="K695" s="101">
        <f t="shared" si="616"/>
        <v>0</v>
      </c>
      <c r="L695" s="101">
        <f aca="true" t="shared" si="617" ref="L695">L696+L699</f>
        <v>0</v>
      </c>
    </row>
    <row r="696" spans="1:12" ht="12.75" customHeight="1" outlineLevel="1">
      <c r="A696" s="23" t="s">
        <v>267</v>
      </c>
      <c r="B696" s="24">
        <v>710</v>
      </c>
      <c r="C696" s="23"/>
      <c r="D696" s="24"/>
      <c r="E696" s="22" t="s">
        <v>279</v>
      </c>
      <c r="F696" s="103">
        <f aca="true" t="shared" si="618" ref="F696:L696">F697</f>
        <v>0</v>
      </c>
      <c r="G696" s="103">
        <f t="shared" si="618"/>
        <v>5472.36</v>
      </c>
      <c r="H696" s="103">
        <f t="shared" si="618"/>
        <v>0</v>
      </c>
      <c r="I696" s="103">
        <f t="shared" si="618"/>
        <v>0</v>
      </c>
      <c r="J696" s="103">
        <f t="shared" si="618"/>
        <v>0</v>
      </c>
      <c r="K696" s="103">
        <f t="shared" si="618"/>
        <v>0</v>
      </c>
      <c r="L696" s="103">
        <f t="shared" si="618"/>
        <v>0</v>
      </c>
    </row>
    <row r="697" spans="1:12" ht="12.75" customHeight="1" outlineLevel="2">
      <c r="A697" s="83" t="s">
        <v>267</v>
      </c>
      <c r="B697" s="84"/>
      <c r="C697" s="84">
        <v>713</v>
      </c>
      <c r="D697" s="84"/>
      <c r="E697" s="121" t="s">
        <v>307</v>
      </c>
      <c r="F697" s="122">
        <f aca="true" t="shared" si="619" ref="F697:L697">SUM(F698:F698)</f>
        <v>0</v>
      </c>
      <c r="G697" s="122">
        <f t="shared" si="619"/>
        <v>5472.36</v>
      </c>
      <c r="H697" s="122">
        <f t="shared" si="619"/>
        <v>0</v>
      </c>
      <c r="I697" s="122">
        <f t="shared" si="619"/>
        <v>0</v>
      </c>
      <c r="J697" s="122">
        <f t="shared" si="619"/>
        <v>0</v>
      </c>
      <c r="K697" s="122">
        <f t="shared" si="619"/>
        <v>0</v>
      </c>
      <c r="L697" s="122">
        <f t="shared" si="619"/>
        <v>0</v>
      </c>
    </row>
    <row r="698" spans="1:12" ht="12.75" customHeight="1" hidden="1" outlineLevel="3">
      <c r="A698" s="23" t="s">
        <v>267</v>
      </c>
      <c r="B698" s="24"/>
      <c r="C698" s="24"/>
      <c r="D698" s="24">
        <v>713004</v>
      </c>
      <c r="E698" s="102" t="s">
        <v>527</v>
      </c>
      <c r="F698" s="103">
        <v>0</v>
      </c>
      <c r="G698" s="103">
        <v>5472.36</v>
      </c>
      <c r="H698" s="103">
        <v>0</v>
      </c>
      <c r="I698" s="103">
        <v>0</v>
      </c>
      <c r="J698" s="103">
        <v>0</v>
      </c>
      <c r="K698" s="103">
        <v>0</v>
      </c>
      <c r="L698" s="103">
        <v>0</v>
      </c>
    </row>
    <row r="699" spans="1:12" ht="12.75" customHeight="1" outlineLevel="2" collapsed="1">
      <c r="A699" s="23" t="s">
        <v>267</v>
      </c>
      <c r="B699" s="24"/>
      <c r="C699" s="24">
        <v>717</v>
      </c>
      <c r="D699" s="24"/>
      <c r="E699" s="102" t="s">
        <v>304</v>
      </c>
      <c r="F699" s="103">
        <f aca="true" t="shared" si="620" ref="F699:L699">F700</f>
        <v>21018.29</v>
      </c>
      <c r="G699" s="103">
        <f t="shared" si="620"/>
        <v>0</v>
      </c>
      <c r="H699" s="103">
        <f t="shared" si="620"/>
        <v>0</v>
      </c>
      <c r="I699" s="103">
        <f t="shared" si="620"/>
        <v>0</v>
      </c>
      <c r="J699" s="103">
        <f t="shared" si="620"/>
        <v>0</v>
      </c>
      <c r="K699" s="103">
        <f t="shared" si="620"/>
        <v>0</v>
      </c>
      <c r="L699" s="103">
        <f t="shared" si="620"/>
        <v>0</v>
      </c>
    </row>
    <row r="700" spans="1:12" ht="12.75" customHeight="1" hidden="1" outlineLevel="3">
      <c r="A700" s="23" t="s">
        <v>267</v>
      </c>
      <c r="B700" s="24"/>
      <c r="C700" s="24"/>
      <c r="D700" s="24">
        <v>717002</v>
      </c>
      <c r="E700" s="102" t="s">
        <v>464</v>
      </c>
      <c r="F700" s="103">
        <v>21018.29</v>
      </c>
      <c r="G700" s="103">
        <v>0</v>
      </c>
      <c r="H700" s="103">
        <v>0</v>
      </c>
      <c r="I700" s="103">
        <v>0</v>
      </c>
      <c r="J700" s="103">
        <v>0</v>
      </c>
      <c r="K700" s="103">
        <v>0</v>
      </c>
      <c r="L700" s="103">
        <v>0</v>
      </c>
    </row>
    <row r="701" spans="1:12" ht="12.75" customHeight="1">
      <c r="A701" s="32"/>
      <c r="B701" s="33"/>
      <c r="C701" s="33"/>
      <c r="D701" s="33"/>
      <c r="E701" s="113"/>
      <c r="F701" s="114"/>
      <c r="G701" s="114"/>
      <c r="H701" s="114"/>
      <c r="I701" s="114"/>
      <c r="J701" s="114"/>
      <c r="K701" s="114"/>
      <c r="L701" s="114"/>
    </row>
    <row r="702" spans="1:12" ht="18.75">
      <c r="A702" s="170" t="s">
        <v>152</v>
      </c>
      <c r="B702" s="170"/>
      <c r="C702" s="170"/>
      <c r="D702" s="170"/>
      <c r="E702" s="170"/>
      <c r="F702" s="108">
        <f aca="true" t="shared" si="621" ref="F702:L704">F703</f>
        <v>0</v>
      </c>
      <c r="G702" s="108">
        <f t="shared" si="621"/>
        <v>912</v>
      </c>
      <c r="H702" s="108">
        <f t="shared" si="621"/>
        <v>0</v>
      </c>
      <c r="I702" s="108">
        <f t="shared" si="621"/>
        <v>0</v>
      </c>
      <c r="J702" s="108">
        <f t="shared" si="621"/>
        <v>0</v>
      </c>
      <c r="K702" s="108">
        <f t="shared" si="621"/>
        <v>0</v>
      </c>
      <c r="L702" s="108">
        <f t="shared" si="621"/>
        <v>0</v>
      </c>
    </row>
    <row r="703" spans="1:12" ht="15.75">
      <c r="A703" s="169" t="s">
        <v>75</v>
      </c>
      <c r="B703" s="169"/>
      <c r="C703" s="169"/>
      <c r="D703" s="99" t="s">
        <v>325</v>
      </c>
      <c r="E703" s="99"/>
      <c r="F703" s="101">
        <f t="shared" si="621"/>
        <v>0</v>
      </c>
      <c r="G703" s="101">
        <f t="shared" si="621"/>
        <v>912</v>
      </c>
      <c r="H703" s="101">
        <f t="shared" si="621"/>
        <v>0</v>
      </c>
      <c r="I703" s="101">
        <f t="shared" si="621"/>
        <v>0</v>
      </c>
      <c r="J703" s="101">
        <f t="shared" si="621"/>
        <v>0</v>
      </c>
      <c r="K703" s="101">
        <f t="shared" si="621"/>
        <v>0</v>
      </c>
      <c r="L703" s="101">
        <f t="shared" si="621"/>
        <v>0</v>
      </c>
    </row>
    <row r="704" spans="1:12" ht="12.75" customHeight="1" outlineLevel="1">
      <c r="A704" s="86" t="s">
        <v>101</v>
      </c>
      <c r="B704" s="87">
        <v>710</v>
      </c>
      <c r="C704" s="86"/>
      <c r="D704" s="87"/>
      <c r="E704" s="88" t="s">
        <v>279</v>
      </c>
      <c r="F704" s="123">
        <f t="shared" si="621"/>
        <v>0</v>
      </c>
      <c r="G704" s="123">
        <f t="shared" si="621"/>
        <v>912</v>
      </c>
      <c r="H704" s="123">
        <f t="shared" si="621"/>
        <v>0</v>
      </c>
      <c r="I704" s="123">
        <f t="shared" si="621"/>
        <v>0</v>
      </c>
      <c r="J704" s="123">
        <f t="shared" si="621"/>
        <v>0</v>
      </c>
      <c r="K704" s="123">
        <f t="shared" si="621"/>
        <v>0</v>
      </c>
      <c r="L704" s="123">
        <f t="shared" si="621"/>
        <v>0</v>
      </c>
    </row>
    <row r="705" spans="1:12" ht="12.75" customHeight="1" outlineLevel="2">
      <c r="A705" s="23" t="s">
        <v>101</v>
      </c>
      <c r="B705" s="24"/>
      <c r="C705" s="23" t="s">
        <v>266</v>
      </c>
      <c r="D705" s="24"/>
      <c r="E705" s="102" t="s">
        <v>304</v>
      </c>
      <c r="F705" s="103">
        <f aca="true" t="shared" si="622" ref="F705:L705">SUM(F706:F706)</f>
        <v>0</v>
      </c>
      <c r="G705" s="103">
        <f t="shared" si="622"/>
        <v>912</v>
      </c>
      <c r="H705" s="103">
        <f t="shared" si="622"/>
        <v>0</v>
      </c>
      <c r="I705" s="103">
        <f t="shared" si="622"/>
        <v>0</v>
      </c>
      <c r="J705" s="103">
        <f t="shared" si="622"/>
        <v>0</v>
      </c>
      <c r="K705" s="103">
        <f t="shared" si="622"/>
        <v>0</v>
      </c>
      <c r="L705" s="103">
        <f t="shared" si="622"/>
        <v>0</v>
      </c>
    </row>
    <row r="706" spans="1:12" ht="12.75" customHeight="1" hidden="1" outlineLevel="3">
      <c r="A706" s="23" t="s">
        <v>101</v>
      </c>
      <c r="B706" s="24"/>
      <c r="C706" s="23"/>
      <c r="D706" s="24">
        <v>717002</v>
      </c>
      <c r="E706" s="102" t="s">
        <v>537</v>
      </c>
      <c r="F706" s="103">
        <v>0</v>
      </c>
      <c r="G706" s="103">
        <v>912</v>
      </c>
      <c r="H706" s="103">
        <v>0</v>
      </c>
      <c r="I706" s="103">
        <v>0</v>
      </c>
      <c r="J706" s="103">
        <v>0</v>
      </c>
      <c r="K706" s="103">
        <v>0</v>
      </c>
      <c r="L706" s="103">
        <v>0</v>
      </c>
    </row>
    <row r="707" spans="1:12" ht="12.75" customHeight="1">
      <c r="A707" s="32"/>
      <c r="B707" s="33"/>
      <c r="C707" s="32"/>
      <c r="D707" s="33"/>
      <c r="E707" s="113"/>
      <c r="F707" s="114"/>
      <c r="G707" s="114"/>
      <c r="H707" s="114"/>
      <c r="I707" s="114"/>
      <c r="J707" s="114"/>
      <c r="K707" s="114"/>
      <c r="L707" s="114"/>
    </row>
    <row r="708" spans="1:12" ht="18.75">
      <c r="A708" s="170" t="s">
        <v>366</v>
      </c>
      <c r="B708" s="170"/>
      <c r="C708" s="170"/>
      <c r="D708" s="170"/>
      <c r="E708" s="170"/>
      <c r="F708" s="108">
        <f aca="true" t="shared" si="623" ref="F708:L708">F709</f>
        <v>42073.759999999995</v>
      </c>
      <c r="G708" s="108">
        <f t="shared" si="623"/>
        <v>43499.28</v>
      </c>
      <c r="H708" s="108">
        <f t="shared" si="623"/>
        <v>0</v>
      </c>
      <c r="I708" s="108">
        <f t="shared" si="623"/>
        <v>0</v>
      </c>
      <c r="J708" s="108">
        <f t="shared" si="623"/>
        <v>760000</v>
      </c>
      <c r="K708" s="108">
        <f t="shared" si="623"/>
        <v>0</v>
      </c>
      <c r="L708" s="108">
        <f t="shared" si="623"/>
        <v>0</v>
      </c>
    </row>
    <row r="709" spans="1:12" ht="15.75">
      <c r="A709" s="174" t="s">
        <v>77</v>
      </c>
      <c r="B709" s="174"/>
      <c r="C709" s="174"/>
      <c r="D709" s="115" t="s">
        <v>367</v>
      </c>
      <c r="E709" s="115"/>
      <c r="F709" s="101">
        <f aca="true" t="shared" si="624" ref="F709:L709">F710+F715</f>
        <v>42073.759999999995</v>
      </c>
      <c r="G709" s="101">
        <f t="shared" si="624"/>
        <v>43499.28</v>
      </c>
      <c r="H709" s="101">
        <f t="shared" si="624"/>
        <v>0</v>
      </c>
      <c r="I709" s="101">
        <f t="shared" si="624"/>
        <v>0</v>
      </c>
      <c r="J709" s="101">
        <f t="shared" si="624"/>
        <v>760000</v>
      </c>
      <c r="K709" s="101">
        <f t="shared" si="624"/>
        <v>0</v>
      </c>
      <c r="L709" s="101">
        <f t="shared" si="624"/>
        <v>0</v>
      </c>
    </row>
    <row r="710" spans="1:12" ht="12.75" customHeight="1" outlineLevel="1">
      <c r="A710" s="89" t="s">
        <v>30</v>
      </c>
      <c r="B710" s="90">
        <v>710</v>
      </c>
      <c r="C710" s="89"/>
      <c r="D710" s="90"/>
      <c r="E710" s="88" t="s">
        <v>279</v>
      </c>
      <c r="F710" s="123">
        <f>F711</f>
        <v>22073.76</v>
      </c>
      <c r="G710" s="123">
        <f aca="true" t="shared" si="625" ref="G710:L710">G711</f>
        <v>13499.28</v>
      </c>
      <c r="H710" s="123">
        <f t="shared" si="625"/>
        <v>0</v>
      </c>
      <c r="I710" s="123">
        <f t="shared" si="625"/>
        <v>0</v>
      </c>
      <c r="J710" s="123">
        <f t="shared" si="625"/>
        <v>760000</v>
      </c>
      <c r="K710" s="123">
        <f t="shared" si="625"/>
        <v>0</v>
      </c>
      <c r="L710" s="123">
        <f t="shared" si="625"/>
        <v>0</v>
      </c>
    </row>
    <row r="711" spans="1:12" ht="12.75" customHeight="1" outlineLevel="2">
      <c r="A711" s="28" t="s">
        <v>30</v>
      </c>
      <c r="B711" s="24"/>
      <c r="C711" s="23" t="s">
        <v>266</v>
      </c>
      <c r="D711" s="24"/>
      <c r="E711" s="102" t="s">
        <v>304</v>
      </c>
      <c r="F711" s="103">
        <f>SUM(F712:F714)</f>
        <v>22073.76</v>
      </c>
      <c r="G711" s="103">
        <f aca="true" t="shared" si="626" ref="G711:L711">SUM(G712:G714)</f>
        <v>13499.28</v>
      </c>
      <c r="H711" s="103">
        <f t="shared" si="626"/>
        <v>0</v>
      </c>
      <c r="I711" s="103">
        <f t="shared" si="626"/>
        <v>0</v>
      </c>
      <c r="J711" s="103">
        <f t="shared" si="626"/>
        <v>760000</v>
      </c>
      <c r="K711" s="103">
        <f t="shared" si="626"/>
        <v>0</v>
      </c>
      <c r="L711" s="103">
        <f t="shared" si="626"/>
        <v>0</v>
      </c>
    </row>
    <row r="712" spans="1:12" ht="12.75" customHeight="1" hidden="1" outlineLevel="3">
      <c r="A712" s="28" t="s">
        <v>30</v>
      </c>
      <c r="B712" s="24"/>
      <c r="C712" s="23"/>
      <c r="D712" s="24">
        <v>717001</v>
      </c>
      <c r="E712" s="102" t="s">
        <v>450</v>
      </c>
      <c r="F712" s="103">
        <v>22073.76</v>
      </c>
      <c r="G712" s="103">
        <v>0</v>
      </c>
      <c r="H712" s="103">
        <v>0</v>
      </c>
      <c r="I712" s="103">
        <v>0</v>
      </c>
      <c r="J712" s="103">
        <v>0</v>
      </c>
      <c r="K712" s="103">
        <v>0</v>
      </c>
      <c r="L712" s="103">
        <v>0</v>
      </c>
    </row>
    <row r="713" spans="1:12" ht="12.75" customHeight="1" hidden="1" outlineLevel="3">
      <c r="A713" s="28" t="s">
        <v>30</v>
      </c>
      <c r="B713" s="24"/>
      <c r="C713" s="23"/>
      <c r="D713" s="24">
        <v>717001</v>
      </c>
      <c r="E713" s="102" t="s">
        <v>569</v>
      </c>
      <c r="F713" s="103">
        <v>0</v>
      </c>
      <c r="G713" s="103">
        <v>0</v>
      </c>
      <c r="H713" s="103">
        <v>0</v>
      </c>
      <c r="I713" s="103">
        <v>0</v>
      </c>
      <c r="J713" s="103">
        <v>760000</v>
      </c>
      <c r="K713" s="103">
        <v>0</v>
      </c>
      <c r="L713" s="103">
        <v>0</v>
      </c>
    </row>
    <row r="714" spans="1:12" ht="12.75" customHeight="1" hidden="1" outlineLevel="3">
      <c r="A714" s="28" t="s">
        <v>30</v>
      </c>
      <c r="B714" s="24"/>
      <c r="C714" s="23"/>
      <c r="D714" s="24">
        <v>717002</v>
      </c>
      <c r="E714" s="102" t="s">
        <v>528</v>
      </c>
      <c r="F714" s="103">
        <v>0</v>
      </c>
      <c r="G714" s="103">
        <v>13499.28</v>
      </c>
      <c r="H714" s="103">
        <v>0</v>
      </c>
      <c r="I714" s="103">
        <v>0</v>
      </c>
      <c r="J714" s="103">
        <v>0</v>
      </c>
      <c r="K714" s="103">
        <v>0</v>
      </c>
      <c r="L714" s="103">
        <v>0</v>
      </c>
    </row>
    <row r="715" spans="1:12" ht="12.75" customHeight="1" outlineLevel="1">
      <c r="A715" s="89" t="s">
        <v>97</v>
      </c>
      <c r="B715" s="90">
        <v>720</v>
      </c>
      <c r="C715" s="89"/>
      <c r="D715" s="90"/>
      <c r="E715" s="88" t="s">
        <v>419</v>
      </c>
      <c r="F715" s="123">
        <f aca="true" t="shared" si="627" ref="F715:L715">F716</f>
        <v>20000</v>
      </c>
      <c r="G715" s="123">
        <f t="shared" si="627"/>
        <v>30000</v>
      </c>
      <c r="H715" s="123">
        <f t="shared" si="627"/>
        <v>0</v>
      </c>
      <c r="I715" s="123">
        <f t="shared" si="627"/>
        <v>0</v>
      </c>
      <c r="J715" s="123">
        <f t="shared" si="627"/>
        <v>0</v>
      </c>
      <c r="K715" s="123">
        <f t="shared" si="627"/>
        <v>0</v>
      </c>
      <c r="L715" s="123">
        <f t="shared" si="627"/>
        <v>0</v>
      </c>
    </row>
    <row r="716" spans="1:12" ht="12.75" customHeight="1" outlineLevel="2">
      <c r="A716" s="89" t="s">
        <v>97</v>
      </c>
      <c r="B716" s="81"/>
      <c r="C716" s="80" t="s">
        <v>420</v>
      </c>
      <c r="D716" s="81"/>
      <c r="E716" s="121" t="s">
        <v>465</v>
      </c>
      <c r="F716" s="122">
        <f aca="true" t="shared" si="628" ref="F716:L716">F717</f>
        <v>20000</v>
      </c>
      <c r="G716" s="122">
        <f t="shared" si="628"/>
        <v>30000</v>
      </c>
      <c r="H716" s="122">
        <f t="shared" si="628"/>
        <v>0</v>
      </c>
      <c r="I716" s="122">
        <f t="shared" si="628"/>
        <v>0</v>
      </c>
      <c r="J716" s="122">
        <f t="shared" si="628"/>
        <v>0</v>
      </c>
      <c r="K716" s="122">
        <f t="shared" si="628"/>
        <v>0</v>
      </c>
      <c r="L716" s="122">
        <f t="shared" si="628"/>
        <v>0</v>
      </c>
    </row>
    <row r="717" spans="1:12" ht="12.75" customHeight="1" hidden="1" outlineLevel="3">
      <c r="A717" s="89" t="s">
        <v>97</v>
      </c>
      <c r="B717" s="29"/>
      <c r="C717" s="29"/>
      <c r="D717" s="29">
        <v>723002</v>
      </c>
      <c r="E717" s="37" t="s">
        <v>466</v>
      </c>
      <c r="F717" s="103">
        <v>20000</v>
      </c>
      <c r="G717" s="103">
        <v>30000</v>
      </c>
      <c r="H717" s="103">
        <v>0</v>
      </c>
      <c r="I717" s="103">
        <v>0</v>
      </c>
      <c r="J717" s="103">
        <v>0</v>
      </c>
      <c r="K717" s="103">
        <v>0</v>
      </c>
      <c r="L717" s="103">
        <v>0</v>
      </c>
    </row>
    <row r="718" spans="1:12" ht="12.75" customHeight="1">
      <c r="A718" s="34"/>
      <c r="B718" s="14"/>
      <c r="C718" s="14"/>
      <c r="D718" s="14"/>
      <c r="E718" s="85"/>
      <c r="F718" s="118"/>
      <c r="G718" s="118"/>
      <c r="H718" s="118"/>
      <c r="I718" s="118"/>
      <c r="J718" s="118"/>
      <c r="K718" s="118"/>
      <c r="L718" s="118"/>
    </row>
    <row r="719" spans="1:12" ht="18.75">
      <c r="A719" s="170" t="s">
        <v>164</v>
      </c>
      <c r="B719" s="170"/>
      <c r="C719" s="170"/>
      <c r="D719" s="170"/>
      <c r="E719" s="170"/>
      <c r="F719" s="108">
        <f aca="true" t="shared" si="629" ref="F719:H719">F720+F726+F730</f>
        <v>58432.64</v>
      </c>
      <c r="G719" s="108">
        <f t="shared" si="629"/>
        <v>81108.04000000001</v>
      </c>
      <c r="H719" s="108">
        <f t="shared" si="629"/>
        <v>150000</v>
      </c>
      <c r="I719" s="108">
        <f aca="true" t="shared" si="630" ref="I719">I720+I726+I730</f>
        <v>74000</v>
      </c>
      <c r="J719" s="108">
        <f aca="true" t="shared" si="631" ref="J719:K719">J720+J726+J730</f>
        <v>153000</v>
      </c>
      <c r="K719" s="108">
        <f t="shared" si="631"/>
        <v>60000</v>
      </c>
      <c r="L719" s="108">
        <f aca="true" t="shared" si="632" ref="L719">L720+L726+L730</f>
        <v>60000</v>
      </c>
    </row>
    <row r="720" spans="1:12" ht="15.75">
      <c r="A720" s="185" t="s">
        <v>81</v>
      </c>
      <c r="B720" s="185"/>
      <c r="C720" s="185"/>
      <c r="D720" s="99" t="s">
        <v>165</v>
      </c>
      <c r="E720" s="99"/>
      <c r="F720" s="101">
        <f aca="true" t="shared" si="633" ref="F720:L721">F721</f>
        <v>0</v>
      </c>
      <c r="G720" s="101">
        <f t="shared" si="633"/>
        <v>0</v>
      </c>
      <c r="H720" s="101">
        <f t="shared" si="633"/>
        <v>40000</v>
      </c>
      <c r="I720" s="101">
        <f t="shared" si="633"/>
        <v>32000</v>
      </c>
      <c r="J720" s="101">
        <f t="shared" si="633"/>
        <v>3000</v>
      </c>
      <c r="K720" s="101">
        <f t="shared" si="633"/>
        <v>0</v>
      </c>
      <c r="L720" s="101">
        <f t="shared" si="633"/>
        <v>0</v>
      </c>
    </row>
    <row r="721" spans="1:12" ht="12.75" outlineLevel="1">
      <c r="A721" s="23" t="s">
        <v>93</v>
      </c>
      <c r="B721" s="24">
        <v>710</v>
      </c>
      <c r="C721" s="23"/>
      <c r="D721" s="24"/>
      <c r="E721" s="22" t="s">
        <v>279</v>
      </c>
      <c r="F721" s="103">
        <f t="shared" si="633"/>
        <v>0</v>
      </c>
      <c r="G721" s="103">
        <f t="shared" si="633"/>
        <v>0</v>
      </c>
      <c r="H721" s="103">
        <f t="shared" si="633"/>
        <v>40000</v>
      </c>
      <c r="I721" s="103">
        <f t="shared" si="633"/>
        <v>32000</v>
      </c>
      <c r="J721" s="103">
        <f t="shared" si="633"/>
        <v>3000</v>
      </c>
      <c r="K721" s="103">
        <f t="shared" si="633"/>
        <v>0</v>
      </c>
      <c r="L721" s="103">
        <f t="shared" si="633"/>
        <v>0</v>
      </c>
    </row>
    <row r="722" spans="1:12" ht="12.75" outlineLevel="2">
      <c r="A722" s="23" t="s">
        <v>93</v>
      </c>
      <c r="B722" s="24"/>
      <c r="C722" s="24">
        <v>714</v>
      </c>
      <c r="D722" s="24"/>
      <c r="E722" s="102" t="s">
        <v>468</v>
      </c>
      <c r="F722" s="103">
        <f aca="true" t="shared" si="634" ref="F722:H722">SUM(F724:F725)</f>
        <v>0</v>
      </c>
      <c r="G722" s="103">
        <f t="shared" si="634"/>
        <v>0</v>
      </c>
      <c r="H722" s="103">
        <f t="shared" si="634"/>
        <v>40000</v>
      </c>
      <c r="I722" s="103">
        <f aca="true" t="shared" si="635" ref="I722">SUM(I724:I725)</f>
        <v>32000</v>
      </c>
      <c r="J722" s="103">
        <f aca="true" t="shared" si="636" ref="J722:K722">SUM(J724:J725)</f>
        <v>3000</v>
      </c>
      <c r="K722" s="103">
        <f t="shared" si="636"/>
        <v>0</v>
      </c>
      <c r="L722" s="103">
        <f aca="true" t="shared" si="637" ref="L722">SUM(L724:L725)</f>
        <v>0</v>
      </c>
    </row>
    <row r="723" spans="1:12" ht="12.75" hidden="1" outlineLevel="3" collapsed="1">
      <c r="A723" s="23" t="s">
        <v>93</v>
      </c>
      <c r="B723" s="24"/>
      <c r="C723" s="24"/>
      <c r="D723" s="24">
        <v>714004</v>
      </c>
      <c r="E723" s="102" t="s">
        <v>467</v>
      </c>
      <c r="F723" s="103">
        <v>3101.65</v>
      </c>
      <c r="G723" s="103">
        <v>0</v>
      </c>
      <c r="H723" s="103">
        <v>0</v>
      </c>
      <c r="I723" s="103">
        <v>0</v>
      </c>
      <c r="J723" s="103">
        <v>0</v>
      </c>
      <c r="K723" s="103">
        <v>0</v>
      </c>
      <c r="L723" s="103">
        <v>0</v>
      </c>
    </row>
    <row r="724" spans="1:12" ht="12.75" hidden="1" outlineLevel="3" collapsed="1">
      <c r="A724" s="23" t="s">
        <v>93</v>
      </c>
      <c r="B724" s="24"/>
      <c r="C724" s="24"/>
      <c r="D724" s="24">
        <v>714004</v>
      </c>
      <c r="E724" s="102" t="s">
        <v>574</v>
      </c>
      <c r="F724" s="103">
        <v>0</v>
      </c>
      <c r="G724" s="103">
        <v>0</v>
      </c>
      <c r="H724" s="103">
        <v>0</v>
      </c>
      <c r="I724" s="103">
        <v>0</v>
      </c>
      <c r="J724" s="103">
        <v>3000</v>
      </c>
      <c r="K724" s="103">
        <v>0</v>
      </c>
      <c r="L724" s="103">
        <v>0</v>
      </c>
    </row>
    <row r="725" spans="1:12" ht="12.75" hidden="1" outlineLevel="3" collapsed="1">
      <c r="A725" s="23" t="s">
        <v>93</v>
      </c>
      <c r="B725" s="24"/>
      <c r="C725" s="24"/>
      <c r="D725" s="24">
        <v>714004</v>
      </c>
      <c r="E725" s="102" t="s">
        <v>549</v>
      </c>
      <c r="F725" s="103">
        <v>0</v>
      </c>
      <c r="G725" s="103">
        <v>0</v>
      </c>
      <c r="H725" s="103">
        <v>40000</v>
      </c>
      <c r="I725" s="103">
        <v>32000</v>
      </c>
      <c r="J725" s="103">
        <v>0</v>
      </c>
      <c r="K725" s="103">
        <v>0</v>
      </c>
      <c r="L725" s="103">
        <v>0</v>
      </c>
    </row>
    <row r="726" spans="1:12" s="3" customFormat="1" ht="15.75">
      <c r="A726" s="174" t="s">
        <v>236</v>
      </c>
      <c r="B726" s="174"/>
      <c r="C726" s="174"/>
      <c r="D726" s="115" t="s">
        <v>357</v>
      </c>
      <c r="E726" s="115"/>
      <c r="F726" s="116">
        <f aca="true" t="shared" si="638" ref="F726:L728">F727</f>
        <v>24791</v>
      </c>
      <c r="G726" s="116">
        <f t="shared" si="638"/>
        <v>50502.4</v>
      </c>
      <c r="H726" s="116">
        <f t="shared" si="638"/>
        <v>50000</v>
      </c>
      <c r="I726" s="116">
        <f t="shared" si="638"/>
        <v>2000</v>
      </c>
      <c r="J726" s="116">
        <f t="shared" si="638"/>
        <v>70000</v>
      </c>
      <c r="K726" s="116">
        <f t="shared" si="638"/>
        <v>30000</v>
      </c>
      <c r="L726" s="116">
        <f t="shared" si="638"/>
        <v>30000</v>
      </c>
    </row>
    <row r="727" spans="1:12" s="3" customFormat="1" ht="12.75" outlineLevel="1">
      <c r="A727" s="28" t="s">
        <v>93</v>
      </c>
      <c r="B727" s="29">
        <v>710</v>
      </c>
      <c r="C727" s="28"/>
      <c r="D727" s="29"/>
      <c r="E727" s="152" t="s">
        <v>279</v>
      </c>
      <c r="F727" s="117">
        <f t="shared" si="638"/>
        <v>24791</v>
      </c>
      <c r="G727" s="117">
        <f t="shared" si="638"/>
        <v>50502.4</v>
      </c>
      <c r="H727" s="117">
        <f t="shared" si="638"/>
        <v>50000</v>
      </c>
      <c r="I727" s="117">
        <f t="shared" si="638"/>
        <v>2000</v>
      </c>
      <c r="J727" s="117">
        <f t="shared" si="638"/>
        <v>70000</v>
      </c>
      <c r="K727" s="117">
        <f t="shared" si="638"/>
        <v>30000</v>
      </c>
      <c r="L727" s="117">
        <f t="shared" si="638"/>
        <v>30000</v>
      </c>
    </row>
    <row r="728" spans="1:12" s="3" customFormat="1" ht="12.75" outlineLevel="2">
      <c r="A728" s="28" t="s">
        <v>93</v>
      </c>
      <c r="B728" s="29"/>
      <c r="C728" s="29">
        <v>717</v>
      </c>
      <c r="D728" s="29"/>
      <c r="E728" s="37" t="s">
        <v>304</v>
      </c>
      <c r="F728" s="117">
        <f t="shared" si="638"/>
        <v>24791</v>
      </c>
      <c r="G728" s="117">
        <f t="shared" si="638"/>
        <v>50502.4</v>
      </c>
      <c r="H728" s="117">
        <f t="shared" si="638"/>
        <v>50000</v>
      </c>
      <c r="I728" s="117">
        <f t="shared" si="638"/>
        <v>2000</v>
      </c>
      <c r="J728" s="117">
        <f t="shared" si="638"/>
        <v>70000</v>
      </c>
      <c r="K728" s="117">
        <f t="shared" si="638"/>
        <v>30000</v>
      </c>
      <c r="L728" s="117">
        <f t="shared" si="638"/>
        <v>30000</v>
      </c>
    </row>
    <row r="729" spans="1:12" s="3" customFormat="1" ht="12.75" hidden="1" outlineLevel="3" collapsed="1">
      <c r="A729" s="28" t="s">
        <v>93</v>
      </c>
      <c r="B729" s="29"/>
      <c r="C729" s="29"/>
      <c r="D729" s="29">
        <v>717001</v>
      </c>
      <c r="E729" s="37" t="s">
        <v>550</v>
      </c>
      <c r="F729" s="117">
        <v>24791</v>
      </c>
      <c r="G729" s="156">
        <v>50502.4</v>
      </c>
      <c r="H729" s="156">
        <v>50000</v>
      </c>
      <c r="I729" s="156">
        <v>2000</v>
      </c>
      <c r="J729" s="156">
        <v>70000</v>
      </c>
      <c r="K729" s="156">
        <v>30000</v>
      </c>
      <c r="L729" s="156">
        <v>30000</v>
      </c>
    </row>
    <row r="730" spans="1:12" ht="15.75">
      <c r="A730" s="169" t="s">
        <v>237</v>
      </c>
      <c r="B730" s="169"/>
      <c r="C730" s="169"/>
      <c r="D730" s="99" t="s">
        <v>13</v>
      </c>
      <c r="E730" s="99"/>
      <c r="F730" s="101">
        <f aca="true" t="shared" si="639" ref="F730:L731">F731</f>
        <v>33641.64</v>
      </c>
      <c r="G730" s="101">
        <f t="shared" si="639"/>
        <v>30605.64</v>
      </c>
      <c r="H730" s="101">
        <f t="shared" si="639"/>
        <v>60000</v>
      </c>
      <c r="I730" s="101">
        <f t="shared" si="639"/>
        <v>40000</v>
      </c>
      <c r="J730" s="101">
        <f t="shared" si="639"/>
        <v>80000</v>
      </c>
      <c r="K730" s="101">
        <f t="shared" si="639"/>
        <v>30000</v>
      </c>
      <c r="L730" s="101">
        <f t="shared" si="639"/>
        <v>30000</v>
      </c>
    </row>
    <row r="731" spans="1:12" ht="12.75" outlineLevel="1">
      <c r="A731" s="23" t="s">
        <v>102</v>
      </c>
      <c r="B731" s="24">
        <v>710</v>
      </c>
      <c r="C731" s="23"/>
      <c r="D731" s="24"/>
      <c r="E731" s="22" t="s">
        <v>279</v>
      </c>
      <c r="F731" s="103">
        <f t="shared" si="639"/>
        <v>33641.64</v>
      </c>
      <c r="G731" s="103">
        <f t="shared" si="639"/>
        <v>30605.64</v>
      </c>
      <c r="H731" s="103">
        <f t="shared" si="639"/>
        <v>60000</v>
      </c>
      <c r="I731" s="103">
        <f t="shared" si="639"/>
        <v>40000</v>
      </c>
      <c r="J731" s="103">
        <f t="shared" si="639"/>
        <v>80000</v>
      </c>
      <c r="K731" s="103">
        <f t="shared" si="639"/>
        <v>30000</v>
      </c>
      <c r="L731" s="103">
        <f t="shared" si="639"/>
        <v>30000</v>
      </c>
    </row>
    <row r="732" spans="1:12" ht="12.75" outlineLevel="2">
      <c r="A732" s="23" t="s">
        <v>102</v>
      </c>
      <c r="B732" s="24"/>
      <c r="C732" s="24">
        <v>717</v>
      </c>
      <c r="D732" s="24"/>
      <c r="E732" s="37" t="s">
        <v>304</v>
      </c>
      <c r="F732" s="103">
        <f aca="true" t="shared" si="640" ref="F732:H732">SUM(F733:F734)</f>
        <v>33641.64</v>
      </c>
      <c r="G732" s="103">
        <f t="shared" si="640"/>
        <v>30605.64</v>
      </c>
      <c r="H732" s="103">
        <f t="shared" si="640"/>
        <v>60000</v>
      </c>
      <c r="I732" s="103">
        <f aca="true" t="shared" si="641" ref="I732">SUM(I733:I734)</f>
        <v>40000</v>
      </c>
      <c r="J732" s="103">
        <f aca="true" t="shared" si="642" ref="J732:K732">SUM(J733:J734)</f>
        <v>80000</v>
      </c>
      <c r="K732" s="103">
        <f t="shared" si="642"/>
        <v>30000</v>
      </c>
      <c r="L732" s="103">
        <f aca="true" t="shared" si="643" ref="L732">SUM(L733:L734)</f>
        <v>30000</v>
      </c>
    </row>
    <row r="733" spans="1:12" ht="12.75" hidden="1" outlineLevel="3">
      <c r="A733" s="23" t="s">
        <v>102</v>
      </c>
      <c r="B733" s="24"/>
      <c r="C733" s="23"/>
      <c r="D733" s="24">
        <v>717001</v>
      </c>
      <c r="E733" s="102" t="s">
        <v>551</v>
      </c>
      <c r="F733" s="103">
        <v>0</v>
      </c>
      <c r="G733" s="103">
        <v>0</v>
      </c>
      <c r="H733" s="103">
        <v>30000</v>
      </c>
      <c r="I733" s="103">
        <v>10000</v>
      </c>
      <c r="J733" s="103">
        <v>50000</v>
      </c>
      <c r="K733" s="103">
        <v>0</v>
      </c>
      <c r="L733" s="103">
        <v>0</v>
      </c>
    </row>
    <row r="734" spans="1:12" ht="12.75" hidden="1" outlineLevel="3">
      <c r="A734" s="23" t="s">
        <v>102</v>
      </c>
      <c r="B734" s="24"/>
      <c r="C734" s="23"/>
      <c r="D734" s="24">
        <v>717002</v>
      </c>
      <c r="E734" s="102" t="s">
        <v>402</v>
      </c>
      <c r="F734" s="103">
        <v>33641.64</v>
      </c>
      <c r="G734" s="103">
        <v>30605.64</v>
      </c>
      <c r="H734" s="103">
        <v>30000</v>
      </c>
      <c r="I734" s="103">
        <v>30000</v>
      </c>
      <c r="J734" s="103">
        <v>30000</v>
      </c>
      <c r="K734" s="103">
        <v>30000</v>
      </c>
      <c r="L734" s="103">
        <v>30000</v>
      </c>
    </row>
    <row r="735" spans="1:12" ht="12.75">
      <c r="A735" s="85"/>
      <c r="B735" s="106"/>
      <c r="C735" s="106"/>
      <c r="D735" s="106"/>
      <c r="E735" s="106"/>
      <c r="F735" s="112"/>
      <c r="G735" s="112"/>
      <c r="H735" s="112"/>
      <c r="I735" s="112"/>
      <c r="J735" s="112"/>
      <c r="K735" s="112"/>
      <c r="L735" s="112"/>
    </row>
    <row r="736" spans="1:12" ht="18.75">
      <c r="A736" s="186" t="s">
        <v>56</v>
      </c>
      <c r="B736" s="186"/>
      <c r="C736" s="186"/>
      <c r="D736" s="186"/>
      <c r="E736" s="186"/>
      <c r="F736" s="73">
        <f aca="true" t="shared" si="644" ref="F736:L736">F616+F623+F638+F648+F656+F668+F679+F702+F708+F719</f>
        <v>230524.68</v>
      </c>
      <c r="G736" s="73">
        <f t="shared" si="644"/>
        <v>1909124.36</v>
      </c>
      <c r="H736" s="73">
        <f t="shared" si="644"/>
        <v>1499850</v>
      </c>
      <c r="I736" s="73">
        <f t="shared" si="644"/>
        <v>857850</v>
      </c>
      <c r="J736" s="73">
        <f t="shared" si="644"/>
        <v>2152850</v>
      </c>
      <c r="K736" s="73">
        <f t="shared" si="644"/>
        <v>404850</v>
      </c>
      <c r="L736" s="73">
        <f t="shared" si="644"/>
        <v>404850</v>
      </c>
    </row>
    <row r="737" spans="1:12" ht="12.75">
      <c r="A737" s="106"/>
      <c r="B737" s="106"/>
      <c r="C737" s="106"/>
      <c r="D737" s="106"/>
      <c r="E737" s="106"/>
      <c r="F737" s="112"/>
      <c r="G737" s="112"/>
      <c r="H737" s="112"/>
      <c r="I737" s="112"/>
      <c r="J737" s="112"/>
      <c r="K737" s="112"/>
      <c r="L737" s="112"/>
    </row>
    <row r="738" spans="1:12" ht="30" customHeight="1">
      <c r="A738" s="187" t="s">
        <v>29</v>
      </c>
      <c r="B738" s="187"/>
      <c r="C738" s="187"/>
      <c r="D738" s="187"/>
      <c r="E738" s="187"/>
      <c r="F738" s="10" t="s">
        <v>495</v>
      </c>
      <c r="G738" s="10" t="s">
        <v>557</v>
      </c>
      <c r="H738" s="10" t="s">
        <v>558</v>
      </c>
      <c r="I738" s="10" t="s">
        <v>559</v>
      </c>
      <c r="J738" s="10" t="s">
        <v>484</v>
      </c>
      <c r="K738" s="10" t="s">
        <v>496</v>
      </c>
      <c r="L738" s="10" t="s">
        <v>560</v>
      </c>
    </row>
    <row r="739" spans="1:12" ht="15" customHeight="1">
      <c r="A739" s="78"/>
      <c r="B739" s="78"/>
      <c r="C739" s="78"/>
      <c r="D739" s="78"/>
      <c r="E739" s="78"/>
      <c r="F739" s="74"/>
      <c r="G739" s="74"/>
      <c r="H739" s="74"/>
      <c r="I739" s="74"/>
      <c r="J739" s="74"/>
      <c r="K739" s="74"/>
      <c r="L739" s="74"/>
    </row>
    <row r="740" spans="1:12" ht="18.75">
      <c r="A740" s="170" t="s">
        <v>166</v>
      </c>
      <c r="B740" s="170"/>
      <c r="C740" s="170"/>
      <c r="D740" s="170"/>
      <c r="E740" s="170"/>
      <c r="F740" s="124">
        <f aca="true" t="shared" si="645" ref="F740:L745">F741</f>
        <v>93501.86</v>
      </c>
      <c r="G740" s="124">
        <f t="shared" si="645"/>
        <v>133650</v>
      </c>
      <c r="H740" s="124">
        <f t="shared" si="645"/>
        <v>188000</v>
      </c>
      <c r="I740" s="124">
        <f t="shared" si="645"/>
        <v>188000</v>
      </c>
      <c r="J740" s="124">
        <f t="shared" si="645"/>
        <v>188000</v>
      </c>
      <c r="K740" s="124">
        <f t="shared" si="645"/>
        <v>188000</v>
      </c>
      <c r="L740" s="124">
        <f t="shared" si="645"/>
        <v>211569</v>
      </c>
    </row>
    <row r="741" spans="1:12" ht="15.75">
      <c r="A741" s="174" t="s">
        <v>80</v>
      </c>
      <c r="B741" s="174"/>
      <c r="C741" s="174"/>
      <c r="D741" s="115" t="s">
        <v>27</v>
      </c>
      <c r="E741" s="115"/>
      <c r="F741" s="125">
        <f aca="true" t="shared" si="646" ref="F741">F742+F745</f>
        <v>93501.86</v>
      </c>
      <c r="G741" s="125">
        <f aca="true" t="shared" si="647" ref="G741:H741">G742+G745</f>
        <v>133650</v>
      </c>
      <c r="H741" s="125">
        <f t="shared" si="647"/>
        <v>188000</v>
      </c>
      <c r="I741" s="125">
        <f aca="true" t="shared" si="648" ref="I741">I742+I745</f>
        <v>188000</v>
      </c>
      <c r="J741" s="125">
        <f aca="true" t="shared" si="649" ref="J741:K741">J742+J745</f>
        <v>188000</v>
      </c>
      <c r="K741" s="125">
        <f t="shared" si="649"/>
        <v>188000</v>
      </c>
      <c r="L741" s="125">
        <f aca="true" t="shared" si="650" ref="L741">L742+L745</f>
        <v>211569</v>
      </c>
    </row>
    <row r="742" spans="1:12" s="14" customFormat="1" ht="12.75" customHeight="1" outlineLevel="1">
      <c r="A742" s="28" t="s">
        <v>104</v>
      </c>
      <c r="B742" s="29">
        <v>810</v>
      </c>
      <c r="C742" s="29"/>
      <c r="D742" s="29"/>
      <c r="E742" s="38" t="s">
        <v>424</v>
      </c>
      <c r="F742" s="79">
        <f t="shared" si="645"/>
        <v>501.86</v>
      </c>
      <c r="G742" s="79">
        <f t="shared" si="645"/>
        <v>1070</v>
      </c>
      <c r="H742" s="79">
        <f t="shared" si="645"/>
        <v>0</v>
      </c>
      <c r="I742" s="79">
        <f t="shared" si="645"/>
        <v>0</v>
      </c>
      <c r="J742" s="79">
        <f t="shared" si="645"/>
        <v>0</v>
      </c>
      <c r="K742" s="79">
        <f t="shared" si="645"/>
        <v>0</v>
      </c>
      <c r="L742" s="79">
        <f t="shared" si="645"/>
        <v>0</v>
      </c>
    </row>
    <row r="743" spans="1:12" s="14" customFormat="1" ht="12.75" customHeight="1" outlineLevel="2">
      <c r="A743" s="28" t="s">
        <v>104</v>
      </c>
      <c r="B743" s="29"/>
      <c r="C743" s="28" t="s">
        <v>422</v>
      </c>
      <c r="D743" s="29"/>
      <c r="E743" s="38" t="s">
        <v>423</v>
      </c>
      <c r="F743" s="79">
        <f t="shared" si="645"/>
        <v>501.86</v>
      </c>
      <c r="G743" s="79">
        <f t="shared" si="645"/>
        <v>1070</v>
      </c>
      <c r="H743" s="79">
        <f t="shared" si="645"/>
        <v>0</v>
      </c>
      <c r="I743" s="79">
        <f t="shared" si="645"/>
        <v>0</v>
      </c>
      <c r="J743" s="79">
        <f t="shared" si="645"/>
        <v>0</v>
      </c>
      <c r="K743" s="79">
        <f t="shared" si="645"/>
        <v>0</v>
      </c>
      <c r="L743" s="79">
        <f t="shared" si="645"/>
        <v>0</v>
      </c>
    </row>
    <row r="744" spans="1:12" s="14" customFormat="1" ht="12.75" customHeight="1" hidden="1" outlineLevel="3">
      <c r="A744" s="28" t="s">
        <v>104</v>
      </c>
      <c r="B744" s="29"/>
      <c r="C744" s="28"/>
      <c r="D744" s="29">
        <v>819002</v>
      </c>
      <c r="E744" s="38" t="s">
        <v>421</v>
      </c>
      <c r="F744" s="79">
        <v>501.86</v>
      </c>
      <c r="G744" s="79">
        <v>1070</v>
      </c>
      <c r="H744" s="79">
        <v>0</v>
      </c>
      <c r="I744" s="79">
        <v>0</v>
      </c>
      <c r="J744" s="79">
        <v>0</v>
      </c>
      <c r="K744" s="79">
        <v>0</v>
      </c>
      <c r="L744" s="79">
        <v>0</v>
      </c>
    </row>
    <row r="745" spans="1:12" s="14" customFormat="1" ht="12.75" customHeight="1" outlineLevel="1">
      <c r="A745" s="28" t="s">
        <v>104</v>
      </c>
      <c r="B745" s="29">
        <v>820</v>
      </c>
      <c r="C745" s="29"/>
      <c r="D745" s="29"/>
      <c r="E745" s="38" t="s">
        <v>280</v>
      </c>
      <c r="F745" s="79">
        <f t="shared" si="645"/>
        <v>93000</v>
      </c>
      <c r="G745" s="79">
        <f t="shared" si="645"/>
        <v>132580</v>
      </c>
      <c r="H745" s="79">
        <f t="shared" si="645"/>
        <v>188000</v>
      </c>
      <c r="I745" s="79">
        <f t="shared" si="645"/>
        <v>188000</v>
      </c>
      <c r="J745" s="79">
        <f t="shared" si="645"/>
        <v>188000</v>
      </c>
      <c r="K745" s="79">
        <f t="shared" si="645"/>
        <v>188000</v>
      </c>
      <c r="L745" s="79">
        <f t="shared" si="645"/>
        <v>211569</v>
      </c>
    </row>
    <row r="746" spans="1:12" s="14" customFormat="1" ht="12.75" customHeight="1" outlineLevel="2">
      <c r="A746" s="28" t="s">
        <v>104</v>
      </c>
      <c r="B746" s="29"/>
      <c r="C746" s="28" t="s">
        <v>245</v>
      </c>
      <c r="D746" s="29"/>
      <c r="E746" s="38" t="s">
        <v>309</v>
      </c>
      <c r="F746" s="79">
        <f aca="true" t="shared" si="651" ref="F746:L746">SUM(F747:F749)</f>
        <v>93000</v>
      </c>
      <c r="G746" s="79">
        <f t="shared" si="651"/>
        <v>132580</v>
      </c>
      <c r="H746" s="79">
        <f t="shared" si="651"/>
        <v>188000</v>
      </c>
      <c r="I746" s="79">
        <f t="shared" si="651"/>
        <v>188000</v>
      </c>
      <c r="J746" s="79">
        <f t="shared" si="651"/>
        <v>188000</v>
      </c>
      <c r="K746" s="79">
        <f t="shared" si="651"/>
        <v>188000</v>
      </c>
      <c r="L746" s="79">
        <f t="shared" si="651"/>
        <v>211569</v>
      </c>
    </row>
    <row r="747" spans="1:12" s="14" customFormat="1" ht="12.75" customHeight="1" hidden="1" outlineLevel="3">
      <c r="A747" s="28" t="s">
        <v>104</v>
      </c>
      <c r="B747" s="29"/>
      <c r="C747" s="28"/>
      <c r="D747" s="29">
        <v>821005</v>
      </c>
      <c r="E747" s="38" t="s">
        <v>388</v>
      </c>
      <c r="F747" s="153">
        <v>93000</v>
      </c>
      <c r="G747" s="79">
        <v>93000</v>
      </c>
      <c r="H747" s="79">
        <v>93000</v>
      </c>
      <c r="I747" s="79">
        <v>93000</v>
      </c>
      <c r="J747" s="79">
        <v>93000</v>
      </c>
      <c r="K747" s="79">
        <v>93000</v>
      </c>
      <c r="L747" s="79">
        <v>93000</v>
      </c>
    </row>
    <row r="748" spans="1:12" s="14" customFormat="1" ht="12.75" customHeight="1" hidden="1" outlineLevel="3">
      <c r="A748" s="28" t="s">
        <v>104</v>
      </c>
      <c r="B748" s="29"/>
      <c r="C748" s="28"/>
      <c r="D748" s="29">
        <v>821005</v>
      </c>
      <c r="E748" s="38" t="s">
        <v>486</v>
      </c>
      <c r="F748" s="153">
        <v>0</v>
      </c>
      <c r="G748" s="79">
        <v>39580</v>
      </c>
      <c r="H748" s="79">
        <v>95000</v>
      </c>
      <c r="I748" s="79">
        <v>95000</v>
      </c>
      <c r="J748" s="79">
        <v>95000</v>
      </c>
      <c r="K748" s="79">
        <v>95000</v>
      </c>
      <c r="L748" s="79">
        <v>95000</v>
      </c>
    </row>
    <row r="749" spans="1:12" s="14" customFormat="1" ht="12.75" customHeight="1" hidden="1" outlineLevel="3">
      <c r="A749" s="28" t="s">
        <v>104</v>
      </c>
      <c r="B749" s="29"/>
      <c r="C749" s="28"/>
      <c r="D749" s="29">
        <v>821007</v>
      </c>
      <c r="E749" s="38" t="s">
        <v>570</v>
      </c>
      <c r="F749" s="153">
        <v>0</v>
      </c>
      <c r="G749" s="79">
        <v>0</v>
      </c>
      <c r="H749" s="79">
        <v>0</v>
      </c>
      <c r="I749" s="79">
        <v>0</v>
      </c>
      <c r="J749" s="79">
        <v>0</v>
      </c>
      <c r="K749" s="79">
        <v>0</v>
      </c>
      <c r="L749" s="79">
        <v>23569</v>
      </c>
    </row>
    <row r="750" spans="1:12" s="14" customFormat="1" ht="12.75" customHeight="1">
      <c r="A750" s="34"/>
      <c r="C750" s="34"/>
      <c r="F750" s="82"/>
      <c r="G750" s="82"/>
      <c r="H750" s="82"/>
      <c r="I750" s="82"/>
      <c r="J750" s="82"/>
      <c r="K750" s="82"/>
      <c r="L750" s="82"/>
    </row>
    <row r="751" spans="1:12" s="16" customFormat="1" ht="18.75" customHeight="1">
      <c r="A751" s="178" t="s">
        <v>244</v>
      </c>
      <c r="B751" s="178"/>
      <c r="C751" s="178"/>
      <c r="D751" s="178"/>
      <c r="E751" s="178"/>
      <c r="F751" s="75">
        <f aca="true" t="shared" si="652" ref="F751:L751">F740</f>
        <v>93501.86</v>
      </c>
      <c r="G751" s="75">
        <f t="shared" si="652"/>
        <v>133650</v>
      </c>
      <c r="H751" s="75">
        <f t="shared" si="652"/>
        <v>188000</v>
      </c>
      <c r="I751" s="75">
        <f t="shared" si="652"/>
        <v>188000</v>
      </c>
      <c r="J751" s="75">
        <f t="shared" si="652"/>
        <v>188000</v>
      </c>
      <c r="K751" s="75">
        <f t="shared" si="652"/>
        <v>188000</v>
      </c>
      <c r="L751" s="75">
        <f t="shared" si="652"/>
        <v>211569</v>
      </c>
    </row>
    <row r="752" spans="1:12" s="15" customFormat="1" ht="15" customHeight="1">
      <c r="A752" s="85"/>
      <c r="B752" s="106"/>
      <c r="C752" s="106"/>
      <c r="D752" s="106"/>
      <c r="E752" s="106"/>
      <c r="F752" s="112"/>
      <c r="G752" s="112"/>
      <c r="H752" s="112"/>
      <c r="I752" s="112"/>
      <c r="J752" s="112"/>
      <c r="K752" s="112"/>
      <c r="L752" s="112"/>
    </row>
    <row r="753" spans="1:12" s="15" customFormat="1" ht="15" customHeight="1">
      <c r="A753" s="85"/>
      <c r="B753" s="85"/>
      <c r="C753" s="85"/>
      <c r="D753" s="126"/>
      <c r="E753" s="127"/>
      <c r="F753" s="118"/>
      <c r="G753" s="118"/>
      <c r="H753" s="118"/>
      <c r="I753" s="118"/>
      <c r="J753" s="118"/>
      <c r="K753" s="118"/>
      <c r="L753" s="118"/>
    </row>
    <row r="754" spans="1:12" s="15" customFormat="1" ht="19.5" customHeight="1">
      <c r="A754" s="179" t="s">
        <v>89</v>
      </c>
      <c r="B754" s="180"/>
      <c r="C754" s="180"/>
      <c r="D754" s="180"/>
      <c r="E754" s="181"/>
      <c r="F754" s="128">
        <f aca="true" t="shared" si="653" ref="F754:L754">F612+F736</f>
        <v>2136351.67</v>
      </c>
      <c r="G754" s="128">
        <f t="shared" si="653"/>
        <v>3978007.46</v>
      </c>
      <c r="H754" s="128">
        <f t="shared" si="653"/>
        <v>4035182</v>
      </c>
      <c r="I754" s="128">
        <f t="shared" si="653"/>
        <v>3360357</v>
      </c>
      <c r="J754" s="128">
        <f t="shared" si="653"/>
        <v>4933747</v>
      </c>
      <c r="K754" s="128">
        <f t="shared" si="653"/>
        <v>3138592</v>
      </c>
      <c r="L754" s="128">
        <f t="shared" si="653"/>
        <v>3158937</v>
      </c>
    </row>
    <row r="755" spans="1:12" s="15" customFormat="1" ht="15" customHeight="1">
      <c r="A755" s="85"/>
      <c r="B755" s="106"/>
      <c r="C755" s="106"/>
      <c r="D755" s="106"/>
      <c r="E755" s="106"/>
      <c r="F755" s="112"/>
      <c r="G755" s="112"/>
      <c r="H755" s="112"/>
      <c r="I755" s="112"/>
      <c r="J755" s="112"/>
      <c r="K755" s="112"/>
      <c r="L755" s="112"/>
    </row>
    <row r="756" spans="1:12" ht="30" customHeight="1">
      <c r="A756" s="173" t="s">
        <v>82</v>
      </c>
      <c r="B756" s="173"/>
      <c r="C756" s="173"/>
      <c r="D756" s="173"/>
      <c r="E756" s="173"/>
      <c r="F756" s="139" t="s">
        <v>495</v>
      </c>
      <c r="G756" s="139" t="s">
        <v>557</v>
      </c>
      <c r="H756" s="139" t="s">
        <v>558</v>
      </c>
      <c r="I756" s="139" t="s">
        <v>558</v>
      </c>
      <c r="J756" s="139" t="s">
        <v>484</v>
      </c>
      <c r="K756" s="139" t="s">
        <v>496</v>
      </c>
      <c r="L756" s="139" t="s">
        <v>560</v>
      </c>
    </row>
    <row r="757" spans="1:12" s="16" customFormat="1" ht="18.75" customHeight="1">
      <c r="A757" s="171" t="s">
        <v>58</v>
      </c>
      <c r="B757" s="171"/>
      <c r="C757" s="171"/>
      <c r="D757" s="171"/>
      <c r="E757" s="171"/>
      <c r="F757" s="61">
        <f>Príjmy!F117</f>
        <v>3944623.72</v>
      </c>
      <c r="G757" s="61">
        <f>Príjmy!G117</f>
        <v>4671534.840000001</v>
      </c>
      <c r="H757" s="61">
        <f>Príjmy!H117</f>
        <v>4486620</v>
      </c>
      <c r="I757" s="61">
        <f>Príjmy!I117</f>
        <v>4957140</v>
      </c>
      <c r="J757" s="61">
        <f>Príjmy!J117</f>
        <v>4966530</v>
      </c>
      <c r="K757" s="61">
        <f>Príjmy!K117</f>
        <v>5061030</v>
      </c>
      <c r="L757" s="61">
        <f>Príjmy!L117</f>
        <v>5172030</v>
      </c>
    </row>
    <row r="758" spans="1:12" s="15" customFormat="1" ht="18.75" customHeight="1">
      <c r="A758" s="171" t="s">
        <v>59</v>
      </c>
      <c r="B758" s="171"/>
      <c r="C758" s="171"/>
      <c r="D758" s="171"/>
      <c r="E758" s="171"/>
      <c r="F758" s="61">
        <f>Príjmy!F118</f>
        <v>240290</v>
      </c>
      <c r="G758" s="61">
        <f>Príjmy!G118</f>
        <v>32700</v>
      </c>
      <c r="H758" s="61">
        <f>Príjmy!H118</f>
        <v>1000</v>
      </c>
      <c r="I758" s="61">
        <f>Príjmy!I118</f>
        <v>18300</v>
      </c>
      <c r="J758" s="61">
        <f>Príjmy!J118</f>
        <v>1000</v>
      </c>
      <c r="K758" s="61">
        <f>Príjmy!K118</f>
        <v>1000</v>
      </c>
      <c r="L758" s="61">
        <f>Príjmy!L118</f>
        <v>1000</v>
      </c>
    </row>
    <row r="759" spans="1:12" s="15" customFormat="1" ht="18.75" customHeight="1">
      <c r="A759" s="171" t="s">
        <v>7</v>
      </c>
      <c r="B759" s="171"/>
      <c r="C759" s="171"/>
      <c r="D759" s="171"/>
      <c r="E759" s="171"/>
      <c r="F759" s="61">
        <f>Príjmy!F119</f>
        <v>508.69</v>
      </c>
      <c r="G759" s="61">
        <f>Príjmy!G119</f>
        <v>1046283</v>
      </c>
      <c r="H759" s="61">
        <f>Príjmy!H119</f>
        <v>910500</v>
      </c>
      <c r="I759" s="61">
        <f>Príjmy!I119</f>
        <v>910500</v>
      </c>
      <c r="J759" s="61">
        <f>Príjmy!J119</f>
        <v>1550500</v>
      </c>
      <c r="K759" s="61">
        <f>Príjmy!K119</f>
        <v>500</v>
      </c>
      <c r="L759" s="61">
        <f>Príjmy!L119</f>
        <v>500</v>
      </c>
    </row>
    <row r="760" spans="1:12" s="15" customFormat="1" ht="18.75" customHeight="1">
      <c r="A760" s="171" t="s">
        <v>429</v>
      </c>
      <c r="B760" s="171"/>
      <c r="C760" s="171"/>
      <c r="D760" s="171"/>
      <c r="E760" s="171"/>
      <c r="F760" s="61">
        <f>'Príjmy ZŠ'!F20</f>
        <v>105252.74</v>
      </c>
      <c r="G760" s="61">
        <f>'Príjmy ZŠ'!G20</f>
        <v>34016.19</v>
      </c>
      <c r="H760" s="61">
        <f>'Príjmy ZŠ'!H20</f>
        <v>51549</v>
      </c>
      <c r="I760" s="61">
        <f>'Príjmy ZŠ'!I20</f>
        <v>51549</v>
      </c>
      <c r="J760" s="61">
        <f>'Príjmy ZŠ'!J20</f>
        <v>50190</v>
      </c>
      <c r="K760" s="61">
        <f>'Príjmy ZŠ'!K20</f>
        <v>52070</v>
      </c>
      <c r="L760" s="61">
        <f>'Príjmy ZŠ'!L20</f>
        <v>52070</v>
      </c>
    </row>
    <row r="761" spans="1:12" s="15" customFormat="1" ht="18.75" customHeight="1">
      <c r="A761" s="172" t="s">
        <v>60</v>
      </c>
      <c r="B761" s="172"/>
      <c r="C761" s="172"/>
      <c r="D761" s="172"/>
      <c r="E761" s="172"/>
      <c r="F761" s="76">
        <f aca="true" t="shared" si="654" ref="F761">SUM(F757:F760)</f>
        <v>4290675.15</v>
      </c>
      <c r="G761" s="76">
        <f aca="true" t="shared" si="655" ref="G761:H761">SUM(G757:G760)</f>
        <v>5784534.030000001</v>
      </c>
      <c r="H761" s="76">
        <f t="shared" si="655"/>
        <v>5449669</v>
      </c>
      <c r="I761" s="76">
        <f aca="true" t="shared" si="656" ref="I761">SUM(I757:I760)</f>
        <v>5937489</v>
      </c>
      <c r="J761" s="76">
        <f aca="true" t="shared" si="657" ref="J761:K761">SUM(J757:J760)</f>
        <v>6568220</v>
      </c>
      <c r="K761" s="76">
        <f t="shared" si="657"/>
        <v>5114600</v>
      </c>
      <c r="L761" s="76">
        <f aca="true" t="shared" si="658" ref="L761">SUM(L757:L760)</f>
        <v>5225600</v>
      </c>
    </row>
    <row r="762" spans="1:12" s="15" customFormat="1" ht="15" customHeight="1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</row>
    <row r="763" spans="1:12" ht="30" customHeight="1">
      <c r="A763" s="173" t="s">
        <v>83</v>
      </c>
      <c r="B763" s="173"/>
      <c r="C763" s="173"/>
      <c r="D763" s="173"/>
      <c r="E763" s="173"/>
      <c r="F763" s="139" t="s">
        <v>495</v>
      </c>
      <c r="G763" s="139" t="s">
        <v>557</v>
      </c>
      <c r="H763" s="139" t="s">
        <v>558</v>
      </c>
      <c r="I763" s="139" t="s">
        <v>558</v>
      </c>
      <c r="J763" s="139" t="s">
        <v>484</v>
      </c>
      <c r="K763" s="139" t="s">
        <v>496</v>
      </c>
      <c r="L763" s="139" t="s">
        <v>560</v>
      </c>
    </row>
    <row r="764" spans="1:12" s="16" customFormat="1" ht="18.75" customHeight="1">
      <c r="A764" s="171" t="s">
        <v>55</v>
      </c>
      <c r="B764" s="171"/>
      <c r="C764" s="171"/>
      <c r="D764" s="171"/>
      <c r="E764" s="171"/>
      <c r="F764" s="61">
        <f aca="true" t="shared" si="659" ref="F764:L764">F612</f>
        <v>1905826.99</v>
      </c>
      <c r="G764" s="61">
        <f t="shared" si="659"/>
        <v>2068883.1</v>
      </c>
      <c r="H764" s="61">
        <f t="shared" si="659"/>
        <v>2535332</v>
      </c>
      <c r="I764" s="61">
        <f t="shared" si="659"/>
        <v>2502507</v>
      </c>
      <c r="J764" s="61">
        <f t="shared" si="659"/>
        <v>2780897</v>
      </c>
      <c r="K764" s="61">
        <f t="shared" si="659"/>
        <v>2733742</v>
      </c>
      <c r="L764" s="61">
        <f t="shared" si="659"/>
        <v>2754087</v>
      </c>
    </row>
    <row r="765" spans="1:12" s="16" customFormat="1" ht="18.75" customHeight="1">
      <c r="A765" s="175" t="s">
        <v>494</v>
      </c>
      <c r="B765" s="176"/>
      <c r="C765" s="176"/>
      <c r="D765" s="176"/>
      <c r="E765" s="177"/>
      <c r="F765" s="61">
        <f>Príjmy!F71+Príjmy!F74</f>
        <v>727555</v>
      </c>
      <c r="G765" s="61">
        <f>Príjmy!G71+Príjmy!G74</f>
        <v>922805</v>
      </c>
      <c r="H765" s="61">
        <f>Príjmy!H71+Príjmy!H74</f>
        <v>1014000</v>
      </c>
      <c r="I765" s="61">
        <f>Príjmy!I71+Príjmy!I74</f>
        <v>1014000</v>
      </c>
      <c r="J765" s="61">
        <f>Príjmy!J71+Príjmy!J74</f>
        <v>1114500</v>
      </c>
      <c r="K765" s="61">
        <f>Príjmy!K71+Príjmy!K74</f>
        <v>1215000</v>
      </c>
      <c r="L765" s="61">
        <f>Príjmy!L71+Príjmy!L74</f>
        <v>1215000</v>
      </c>
    </row>
    <row r="766" spans="1:12" s="16" customFormat="1" ht="18.75" customHeight="1">
      <c r="A766" s="175" t="s">
        <v>493</v>
      </c>
      <c r="B766" s="176"/>
      <c r="C766" s="176"/>
      <c r="D766" s="176"/>
      <c r="E766" s="177"/>
      <c r="F766" s="61">
        <f>'Výdavky ZŠ'!F71-'Príjmy ZŠ'!F8</f>
        <v>149125.03</v>
      </c>
      <c r="G766" s="61">
        <f>'Výdavky ZŠ'!G71-'Príjmy ZŠ'!G8</f>
        <v>145517.67</v>
      </c>
      <c r="H766" s="61">
        <f>'Výdavky ZŠ'!H71-'Príjmy ZŠ'!H8</f>
        <v>150000</v>
      </c>
      <c r="I766" s="61">
        <f>'Výdavky ZŠ'!I71-'Príjmy ZŠ'!I8</f>
        <v>150000</v>
      </c>
      <c r="J766" s="61">
        <f>'Výdavky ZŠ'!J71-'Príjmy ZŠ'!J8</f>
        <v>177250</v>
      </c>
      <c r="K766" s="61">
        <f>'Výdavky ZŠ'!K71-'Príjmy ZŠ'!K8</f>
        <v>183960</v>
      </c>
      <c r="L766" s="61">
        <f>'Výdavky ZŠ'!L71-'Príjmy ZŠ'!L8</f>
        <v>183960</v>
      </c>
    </row>
    <row r="767" spans="1:12" s="16" customFormat="1" ht="18.75" customHeight="1">
      <c r="A767" s="175" t="s">
        <v>395</v>
      </c>
      <c r="B767" s="176"/>
      <c r="C767" s="176"/>
      <c r="D767" s="176"/>
      <c r="E767" s="177"/>
      <c r="F767" s="61">
        <f>'Príjmy ZŠ'!F20</f>
        <v>105252.74</v>
      </c>
      <c r="G767" s="61">
        <f>'Príjmy ZŠ'!G8</f>
        <v>32437</v>
      </c>
      <c r="H767" s="61">
        <f>'Výdavky ZŠ'!H102-Výdavky!H765-Výdavky!H766</f>
        <v>51549</v>
      </c>
      <c r="I767" s="61">
        <f>'Výdavky ZŠ'!I102-Výdavky!I765-Výdavky!I766</f>
        <v>51549</v>
      </c>
      <c r="J767" s="61">
        <f>'Výdavky ZŠ'!J102-Výdavky!J765-Výdavky!J766</f>
        <v>50190</v>
      </c>
      <c r="K767" s="61">
        <f>'Výdavky ZŠ'!K102-Výdavky!K765-Výdavky!K766</f>
        <v>52070</v>
      </c>
      <c r="L767" s="61">
        <f>'Výdavky ZŠ'!L102-Výdavky!L765-Výdavky!L766</f>
        <v>52070</v>
      </c>
    </row>
    <row r="768" spans="1:12" s="16" customFormat="1" ht="18.75" customHeight="1">
      <c r="A768" s="146" t="s">
        <v>453</v>
      </c>
      <c r="B768" s="147"/>
      <c r="C768" s="147"/>
      <c r="D768" s="147"/>
      <c r="E768" s="148"/>
      <c r="F768" s="61">
        <f>'Výdavky ZŠ'!F113</f>
        <v>0</v>
      </c>
      <c r="G768" s="61">
        <f>'Výdavky ZŠ'!G113</f>
        <v>0</v>
      </c>
      <c r="H768" s="61">
        <f>'Výdavky ZŠ'!H113</f>
        <v>0</v>
      </c>
      <c r="I768" s="61">
        <f>'Výdavky ZŠ'!I113</f>
        <v>0</v>
      </c>
      <c r="J768" s="61">
        <f>'Výdavky ZŠ'!K113</f>
        <v>0</v>
      </c>
      <c r="K768" s="61">
        <f>'Výdavky ZŠ'!L113</f>
        <v>0</v>
      </c>
      <c r="L768" s="61">
        <f>'Výdavky ZŠ'!M113</f>
        <v>0</v>
      </c>
    </row>
    <row r="769" spans="1:12" s="15" customFormat="1" ht="18.75" customHeight="1">
      <c r="A769" s="171" t="s">
        <v>56</v>
      </c>
      <c r="B769" s="171"/>
      <c r="C769" s="171"/>
      <c r="D769" s="171"/>
      <c r="E769" s="171"/>
      <c r="F769" s="61">
        <f aca="true" t="shared" si="660" ref="F769:L769">F736</f>
        <v>230524.68</v>
      </c>
      <c r="G769" s="61">
        <f t="shared" si="660"/>
        <v>1909124.36</v>
      </c>
      <c r="H769" s="61">
        <f t="shared" si="660"/>
        <v>1499850</v>
      </c>
      <c r="I769" s="61">
        <f t="shared" si="660"/>
        <v>857850</v>
      </c>
      <c r="J769" s="61">
        <f t="shared" si="660"/>
        <v>2152850</v>
      </c>
      <c r="K769" s="61">
        <f t="shared" si="660"/>
        <v>404850</v>
      </c>
      <c r="L769" s="61">
        <f t="shared" si="660"/>
        <v>404850</v>
      </c>
    </row>
    <row r="770" spans="1:12" s="15" customFormat="1" ht="18.75" customHeight="1">
      <c r="A770" s="171" t="s">
        <v>29</v>
      </c>
      <c r="B770" s="171"/>
      <c r="C770" s="171"/>
      <c r="D770" s="171"/>
      <c r="E770" s="171"/>
      <c r="F770" s="61">
        <f aca="true" t="shared" si="661" ref="F770:G770">F751</f>
        <v>93501.86</v>
      </c>
      <c r="G770" s="61">
        <f t="shared" si="661"/>
        <v>133650</v>
      </c>
      <c r="H770" s="61">
        <f aca="true" t="shared" si="662" ref="H770">H751</f>
        <v>188000</v>
      </c>
      <c r="I770" s="61">
        <f aca="true" t="shared" si="663" ref="I770">I751</f>
        <v>188000</v>
      </c>
      <c r="J770" s="61">
        <f aca="true" t="shared" si="664" ref="J770:K770">J751</f>
        <v>188000</v>
      </c>
      <c r="K770" s="61">
        <f t="shared" si="664"/>
        <v>188000</v>
      </c>
      <c r="L770" s="61">
        <f aca="true" t="shared" si="665" ref="L770">L751</f>
        <v>211569</v>
      </c>
    </row>
    <row r="771" spans="1:12" s="15" customFormat="1" ht="18.75" customHeight="1">
      <c r="A771" s="172" t="s">
        <v>57</v>
      </c>
      <c r="B771" s="172"/>
      <c r="C771" s="172"/>
      <c r="D771" s="172"/>
      <c r="E771" s="172"/>
      <c r="F771" s="76">
        <f>SUM(F764:F770)</f>
        <v>3211786.3000000003</v>
      </c>
      <c r="G771" s="76">
        <f aca="true" t="shared" si="666" ref="G771:H771">SUM(G764:G770)</f>
        <v>5212417.13</v>
      </c>
      <c r="H771" s="76">
        <f t="shared" si="666"/>
        <v>5438731</v>
      </c>
      <c r="I771" s="76">
        <f aca="true" t="shared" si="667" ref="I771">SUM(I764:I770)</f>
        <v>4763906</v>
      </c>
      <c r="J771" s="76">
        <f aca="true" t="shared" si="668" ref="J771:K771">SUM(J764:J770)</f>
        <v>6463687</v>
      </c>
      <c r="K771" s="76">
        <f t="shared" si="668"/>
        <v>4777622</v>
      </c>
      <c r="L771" s="76">
        <f aca="true" t="shared" si="669" ref="L771">SUM(L764:L770)</f>
        <v>4821536</v>
      </c>
    </row>
    <row r="772" spans="1:12" ht="12.75">
      <c r="A772" s="106"/>
      <c r="B772" s="129"/>
      <c r="C772" s="129"/>
      <c r="D772" s="129"/>
      <c r="E772" s="129"/>
      <c r="F772" s="130"/>
      <c r="G772" s="130"/>
      <c r="H772" s="130"/>
      <c r="I772" s="130"/>
      <c r="J772" s="130"/>
      <c r="K772" s="130"/>
      <c r="L772" s="130"/>
    </row>
    <row r="773" spans="1:12" ht="30" customHeight="1">
      <c r="A773" s="173" t="s">
        <v>61</v>
      </c>
      <c r="B773" s="173"/>
      <c r="C773" s="173"/>
      <c r="D773" s="173"/>
      <c r="E773" s="173"/>
      <c r="F773" s="139" t="s">
        <v>495</v>
      </c>
      <c r="G773" s="139" t="s">
        <v>557</v>
      </c>
      <c r="H773" s="139" t="s">
        <v>558</v>
      </c>
      <c r="I773" s="139" t="s">
        <v>558</v>
      </c>
      <c r="J773" s="139" t="s">
        <v>484</v>
      </c>
      <c r="K773" s="139" t="s">
        <v>496</v>
      </c>
      <c r="L773" s="139" t="s">
        <v>560</v>
      </c>
    </row>
    <row r="774" spans="1:12" ht="18.75" customHeight="1">
      <c r="A774" s="171" t="s">
        <v>84</v>
      </c>
      <c r="B774" s="171"/>
      <c r="C774" s="171"/>
      <c r="D774" s="171"/>
      <c r="E774" s="171"/>
      <c r="F774" s="61">
        <f aca="true" t="shared" si="670" ref="F774">F757+F760-SUM(F764:F767)</f>
        <v>1162116.7000000002</v>
      </c>
      <c r="G774" s="61">
        <f aca="true" t="shared" si="671" ref="G774">G757+G760-SUM(G764:G767)</f>
        <v>1535908.2600000012</v>
      </c>
      <c r="H774" s="61">
        <f aca="true" t="shared" si="672" ref="H774">H757+H760-SUM(H764:H767)</f>
        <v>787288</v>
      </c>
      <c r="I774" s="61">
        <f aca="true" t="shared" si="673" ref="I774">I757+I760-SUM(I764:I767)</f>
        <v>1290633</v>
      </c>
      <c r="J774" s="61">
        <f aca="true" t="shared" si="674" ref="J774">J757+J760-SUM(J764:J767)</f>
        <v>893883</v>
      </c>
      <c r="K774" s="61">
        <f aca="true" t="shared" si="675" ref="K774">K757+K760-SUM(K764:K767)</f>
        <v>928328</v>
      </c>
      <c r="L774" s="61">
        <f aca="true" t="shared" si="676" ref="L774">L757+L760-SUM(L764:L767)</f>
        <v>1018983</v>
      </c>
    </row>
    <row r="775" spans="1:12" ht="18.75" customHeight="1">
      <c r="A775" s="171" t="s">
        <v>85</v>
      </c>
      <c r="B775" s="171"/>
      <c r="C775" s="171"/>
      <c r="D775" s="171"/>
      <c r="E775" s="171"/>
      <c r="F775" s="61">
        <f aca="true" t="shared" si="677" ref="F775">F758-F769-F768</f>
        <v>9765.320000000007</v>
      </c>
      <c r="G775" s="61">
        <f aca="true" t="shared" si="678" ref="G775:H775">G758-G769-G768</f>
        <v>-1876424.36</v>
      </c>
      <c r="H775" s="61">
        <f t="shared" si="678"/>
        <v>-1498850</v>
      </c>
      <c r="I775" s="61">
        <f aca="true" t="shared" si="679" ref="I775">I758-I769-I768</f>
        <v>-839550</v>
      </c>
      <c r="J775" s="61">
        <f aca="true" t="shared" si="680" ref="J775:K775">J758-J769-J768</f>
        <v>-2151850</v>
      </c>
      <c r="K775" s="61">
        <f t="shared" si="680"/>
        <v>-403850</v>
      </c>
      <c r="L775" s="61">
        <f aca="true" t="shared" si="681" ref="L775">L758-L769-L768</f>
        <v>-403850</v>
      </c>
    </row>
    <row r="776" spans="1:12" ht="18.75" customHeight="1">
      <c r="A776" s="171" t="s">
        <v>87</v>
      </c>
      <c r="B776" s="171"/>
      <c r="C776" s="171"/>
      <c r="D776" s="171"/>
      <c r="E776" s="171"/>
      <c r="F776" s="61">
        <f aca="true" t="shared" si="682" ref="F776:H776">F759-F770</f>
        <v>-92993.17</v>
      </c>
      <c r="G776" s="61">
        <f t="shared" si="682"/>
        <v>912633</v>
      </c>
      <c r="H776" s="61">
        <f t="shared" si="682"/>
        <v>722500</v>
      </c>
      <c r="I776" s="61">
        <f aca="true" t="shared" si="683" ref="I776">I759-I770</f>
        <v>722500</v>
      </c>
      <c r="J776" s="61">
        <f aca="true" t="shared" si="684" ref="J776:K776">J759-J770</f>
        <v>1362500</v>
      </c>
      <c r="K776" s="61">
        <f t="shared" si="684"/>
        <v>-187500</v>
      </c>
      <c r="L776" s="61">
        <f aca="true" t="shared" si="685" ref="L776">L759-L770</f>
        <v>-211069</v>
      </c>
    </row>
    <row r="777" spans="1:12" ht="18.75" customHeight="1">
      <c r="A777" s="172" t="s">
        <v>86</v>
      </c>
      <c r="B777" s="172"/>
      <c r="C777" s="172"/>
      <c r="D777" s="172"/>
      <c r="E777" s="172"/>
      <c r="F777" s="76">
        <f aca="true" t="shared" si="686" ref="F777:H777">F774+F775</f>
        <v>1171882.0200000003</v>
      </c>
      <c r="G777" s="76">
        <f t="shared" si="686"/>
        <v>-340516.0999999989</v>
      </c>
      <c r="H777" s="76">
        <f t="shared" si="686"/>
        <v>-711562</v>
      </c>
      <c r="I777" s="76">
        <f aca="true" t="shared" si="687" ref="I777">I774+I775</f>
        <v>451083</v>
      </c>
      <c r="J777" s="76">
        <f aca="true" t="shared" si="688" ref="J777">J774+J775</f>
        <v>-1257967</v>
      </c>
      <c r="K777" s="76">
        <f aca="true" t="shared" si="689" ref="K777:L777">K774+K775</f>
        <v>524478</v>
      </c>
      <c r="L777" s="76">
        <f t="shared" si="689"/>
        <v>615133</v>
      </c>
    </row>
    <row r="778" spans="1:12" ht="18.75" customHeight="1">
      <c r="A778" s="172" t="s">
        <v>61</v>
      </c>
      <c r="B778" s="172"/>
      <c r="C778" s="172"/>
      <c r="D778" s="172"/>
      <c r="E778" s="172"/>
      <c r="F778" s="76">
        <f>SUM(F774:F776)</f>
        <v>1078888.8500000003</v>
      </c>
      <c r="G778" s="76">
        <f aca="true" t="shared" si="690" ref="G778:J778">SUM(G774:G776)</f>
        <v>572116.9000000011</v>
      </c>
      <c r="H778" s="76">
        <f t="shared" si="690"/>
        <v>10938</v>
      </c>
      <c r="I778" s="76">
        <f aca="true" t="shared" si="691" ref="I778">SUM(I774:I776)</f>
        <v>1173583</v>
      </c>
      <c r="J778" s="76">
        <f t="shared" si="690"/>
        <v>104533</v>
      </c>
      <c r="K778" s="76">
        <f aca="true" t="shared" si="692" ref="K778:L778">SUM(K774:K776)</f>
        <v>336978</v>
      </c>
      <c r="L778" s="76">
        <f t="shared" si="692"/>
        <v>404064</v>
      </c>
    </row>
    <row r="779" spans="2:5" ht="12.75">
      <c r="B779"/>
      <c r="C779"/>
      <c r="D779"/>
      <c r="E779"/>
    </row>
    <row r="781" ht="12.75">
      <c r="A781" s="18" t="s">
        <v>363</v>
      </c>
    </row>
    <row r="783" ht="12.75">
      <c r="A783" s="18" t="s">
        <v>561</v>
      </c>
    </row>
  </sheetData>
  <mergeCells count="106">
    <mergeCell ref="A435:C435"/>
    <mergeCell ref="A442:C442"/>
    <mergeCell ref="A648:E648"/>
    <mergeCell ref="A614:E614"/>
    <mergeCell ref="A617:C617"/>
    <mergeCell ref="A424:C424"/>
    <mergeCell ref="A616:E616"/>
    <mergeCell ref="A649:C649"/>
    <mergeCell ref="A196:C196"/>
    <mergeCell ref="A623:E623"/>
    <mergeCell ref="A410:C410"/>
    <mergeCell ref="A376:C376"/>
    <mergeCell ref="A638:E638"/>
    <mergeCell ref="A639:C639"/>
    <mergeCell ref="A603:C603"/>
    <mergeCell ref="A624:C624"/>
    <mergeCell ref="A579:C579"/>
    <mergeCell ref="A461:E461"/>
    <mergeCell ref="A456:C456"/>
    <mergeCell ref="A612:E612"/>
    <mergeCell ref="A462:C462"/>
    <mergeCell ref="A643:C643"/>
    <mergeCell ref="A3:E3"/>
    <mergeCell ref="A172:C172"/>
    <mergeCell ref="A42:C42"/>
    <mergeCell ref="A243:E243"/>
    <mergeCell ref="A96:C96"/>
    <mergeCell ref="A203:C203"/>
    <mergeCell ref="A155:C155"/>
    <mergeCell ref="A115:C115"/>
    <mergeCell ref="A24:E24"/>
    <mergeCell ref="A122:E122"/>
    <mergeCell ref="A135:C135"/>
    <mergeCell ref="A195:E195"/>
    <mergeCell ref="A147:C147"/>
    <mergeCell ref="A171:E171"/>
    <mergeCell ref="A178:C178"/>
    <mergeCell ref="A166:C166"/>
    <mergeCell ref="A1:L1"/>
    <mergeCell ref="A451:C451"/>
    <mergeCell ref="A539:E539"/>
    <mergeCell ref="A540:C540"/>
    <mergeCell ref="A409:E409"/>
    <mergeCell ref="A267:E267"/>
    <mergeCell ref="A268:C268"/>
    <mergeCell ref="B2:L2"/>
    <mergeCell ref="B4:L4"/>
    <mergeCell ref="A244:C244"/>
    <mergeCell ref="A123:C123"/>
    <mergeCell ref="A71:C71"/>
    <mergeCell ref="A15:C15"/>
    <mergeCell ref="A19:C19"/>
    <mergeCell ref="A30:C30"/>
    <mergeCell ref="A25:C25"/>
    <mergeCell ref="A6:E6"/>
    <mergeCell ref="A434:E434"/>
    <mergeCell ref="A320:C320"/>
    <mergeCell ref="A383:C383"/>
    <mergeCell ref="A324:C324"/>
    <mergeCell ref="A253:C253"/>
    <mergeCell ref="A382:E382"/>
    <mergeCell ref="A403:C403"/>
    <mergeCell ref="A778:E778"/>
    <mergeCell ref="A764:E764"/>
    <mergeCell ref="A754:E754"/>
    <mergeCell ref="A756:E756"/>
    <mergeCell ref="A740:E740"/>
    <mergeCell ref="A741:C741"/>
    <mergeCell ref="A761:E761"/>
    <mergeCell ref="A631:C631"/>
    <mergeCell ref="A669:C669"/>
    <mergeCell ref="A680:C680"/>
    <mergeCell ref="A720:C720"/>
    <mergeCell ref="A730:C730"/>
    <mergeCell ref="A708:E708"/>
    <mergeCell ref="A763:E763"/>
    <mergeCell ref="A736:E736"/>
    <mergeCell ref="A738:E738"/>
    <mergeCell ref="A759:E759"/>
    <mergeCell ref="A689:C689"/>
    <mergeCell ref="A695:C695"/>
    <mergeCell ref="A702:E702"/>
    <mergeCell ref="A703:C703"/>
    <mergeCell ref="A757:E757"/>
    <mergeCell ref="A656:E656"/>
    <mergeCell ref="A777:E777"/>
    <mergeCell ref="A657:C657"/>
    <mergeCell ref="A661:C661"/>
    <mergeCell ref="A668:E668"/>
    <mergeCell ref="A775:E775"/>
    <mergeCell ref="A776:E776"/>
    <mergeCell ref="A769:E769"/>
    <mergeCell ref="A770:E770"/>
    <mergeCell ref="A771:E771"/>
    <mergeCell ref="A773:E773"/>
    <mergeCell ref="A774:E774"/>
    <mergeCell ref="A679:E679"/>
    <mergeCell ref="A719:E719"/>
    <mergeCell ref="A758:E758"/>
    <mergeCell ref="A709:C709"/>
    <mergeCell ref="A765:E765"/>
    <mergeCell ref="A766:E766"/>
    <mergeCell ref="A767:E767"/>
    <mergeCell ref="A760:E760"/>
    <mergeCell ref="A726:C726"/>
    <mergeCell ref="A751:E751"/>
  </mergeCells>
  <printOptions/>
  <pageMargins left="0.2" right="0.1968503937007874" top="0.26" bottom="0.25" header="0.11811023622047245" footer="0.11811023622047245"/>
  <pageSetup fitToHeight="0" fitToWidth="1" horizontalDpi="600" verticalDpi="600" orientation="landscape" paperSize="9" scale="85" r:id="rId1"/>
  <ignoredErrors>
    <ignoredError sqref="A8:A10 A12:A14 D14 A19:C19 E135 E147 A16 C16 A18:C18 A17:B17 B384:C384 B399 A20:A22 A173:A177 B385:B386 B401:C402 L750:N750 A116:A120 A124:A134 A136:A146 A60:A62 A63:B65 A59:C59 A57:B57 A230:C230 B226:B227 A625:A630 M745:IV745 B52:E53 B48:E50 A148:A154 A209:B209 B210 B46:B47 A748:A749 A404:A407 Q45:XFD50 M45:M50 M52:M53 Q52:XFD53 A68:C69 A70 A443:A450 A580:A602 A742 A745:D745 A744:C744 A743:B743 D743 C742:D742 A411 A413:C413 A412:B412 A66:A67 A100:A101 A102:C102 M102:XFD102 A221:B221 A222:A229 B239:C239 A234:B234 A236:E236 B237:D237 M239:XFD239 A436:A441 A573:C573 B574 A572:B572 A640:A642 A210:A220 A452:A455 A618:A621 B45:E45 D46:E47 D234:E234 B388:B396 A604:A610 A56:C56 A55:B55 A58 A204:A208 D271:E272 A532:C532 C529:D529 B530 D530 M532:XFD532 A710:A717 A727:A729 M746:N746 P746:IV746 A235:D235 A355 A373:A375 A696:A700 A704:A706 P750 R750:IV750 A746:B746 A747:E747 A167:A169 M271:M272 S271:XFD272 A245:A252 B263:C263 B262 L747:XFD747 A97 A99:C99 A98:B98 A231:A233 A380 A43:A54 A156:A165 A197:A202 A254:A265 A425:A432 A457:A459 A541:A571 A632:A636 A650:A654 A670:A677 A72:A95 A533:A537 M529:XFD530 A237:A241 M234:XFD237 A463:A531 A574:A578 A658:A660 A662:A666 A721:A722 A731:A734 A644:A646 A414:A423 A26:A29 A31:A41 A179:A193 A384:A402 A103:A114" twoDigitTextYear="1"/>
    <ignoredError sqref="C17 C399 C385:C386 C388 C63:C65 C226:C227 C209:C210 C46:C47 C221 C234 C390:C396 C574 C389 C55 B271:C272 C262 C98" numberStoredAsText="1" twoDigitTextYear="1"/>
    <ignoredError sqref="C27 C364:D366 C356:D356 C363 C38:C40 C308:C310 C361 C415 C468:C470 C495 C523 C520:C521 C536:C537 C597 C599 C583:C585 C21 C92 C106:C107 C127:C128 C174:C176 C746 C318 C117:C119 C100:C101 C302 C342:D343 C351:D352 C478:C481 C501 C509 C513 C483 C544:C555 C274:C287 C563:C569 C506:C507 C593 C633 C705 C139:C140 C293:C299 C609 C321:C322 C219 C621 C289:C291 C345:D346 C348 C486:C491 C32:C34 C35:C36 C60 C57 C198 C211 C44 C304:C305 C349:D349 C449 C533:C534 C559:C561 C743 C378 C412 C572 C619 C711 C84 C54 C206 C327 C465 C530 C716 C191 C374 C185:C187 C330:D339 C340 C180 C183 C557" numberStoredAsText="1"/>
    <ignoredError sqref="L597:L600 L603:L604 L625:L630 L543 L676:L677 L245 L148 L681 L116 L97 L650 L173 F197:L197 J546:L546 L741 F741:K741 F604:K604 I599 L618 F618:K618 F625:K625 F650:K650 F662:L662" formula="1"/>
    <ignoredError sqref="F722:L7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tabSelected="1" workbookViewId="0" topLeftCell="A1">
      <pane ySplit="4" topLeftCell="A5" activePane="bottomLeft" state="frozen"/>
      <selection pane="topLeft" activeCell="N6" sqref="N6"/>
      <selection pane="bottomLeft" activeCell="N6" sqref="N6"/>
    </sheetView>
  </sheetViews>
  <sheetFormatPr defaultColWidth="9.140625" defaultRowHeight="12.75" outlineLevelRow="3"/>
  <cols>
    <col min="1" max="1" width="4.57421875" style="40" customWidth="1"/>
    <col min="2" max="3" width="4.140625" style="40" customWidth="1"/>
    <col min="4" max="4" width="7.140625" style="40" customWidth="1"/>
    <col min="5" max="5" width="45.57421875" style="3" customWidth="1"/>
    <col min="6" max="12" width="13.28125" style="3" customWidth="1"/>
    <col min="13" max="16384" width="9.140625" style="3" customWidth="1"/>
  </cols>
  <sheetData>
    <row r="1" spans="1:12" ht="25.5">
      <c r="A1" s="162" t="s">
        <v>572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5:12" ht="15.75">
      <c r="E2" s="1"/>
      <c r="F2" s="2"/>
      <c r="G2" s="2"/>
      <c r="H2" s="2"/>
      <c r="I2" s="2"/>
      <c r="J2" s="2"/>
      <c r="K2" s="2"/>
      <c r="L2" s="2"/>
    </row>
    <row r="3" spans="1:12" ht="30" customHeight="1">
      <c r="A3" s="200" t="s">
        <v>5</v>
      </c>
      <c r="B3" s="201"/>
      <c r="C3" s="201"/>
      <c r="D3" s="201"/>
      <c r="E3" s="202"/>
      <c r="F3" s="49" t="s">
        <v>495</v>
      </c>
      <c r="G3" s="49" t="s">
        <v>557</v>
      </c>
      <c r="H3" s="49" t="s">
        <v>558</v>
      </c>
      <c r="I3" s="49" t="s">
        <v>559</v>
      </c>
      <c r="J3" s="49" t="s">
        <v>484</v>
      </c>
      <c r="K3" s="49" t="s">
        <v>496</v>
      </c>
      <c r="L3" s="49" t="s">
        <v>560</v>
      </c>
    </row>
    <row r="4" spans="1:13" s="18" customFormat="1" ht="28.5">
      <c r="A4" s="10" t="s">
        <v>109</v>
      </c>
      <c r="B4" s="46" t="s">
        <v>106</v>
      </c>
      <c r="C4" s="46" t="s">
        <v>107</v>
      </c>
      <c r="D4" s="46" t="s">
        <v>108</v>
      </c>
      <c r="E4" s="135" t="s">
        <v>247</v>
      </c>
      <c r="F4" s="44"/>
      <c r="G4" s="44"/>
      <c r="H4" s="44"/>
      <c r="I4" s="44"/>
      <c r="J4" s="44"/>
      <c r="K4" s="44"/>
      <c r="L4" s="44"/>
      <c r="M4" s="20"/>
    </row>
    <row r="5" spans="1:12" ht="15.75" customHeight="1">
      <c r="A5" s="51">
        <v>200</v>
      </c>
      <c r="B5" s="51"/>
      <c r="C5" s="51"/>
      <c r="D5" s="51"/>
      <c r="E5" s="136" t="s">
        <v>117</v>
      </c>
      <c r="F5" s="64">
        <f aca="true" t="shared" si="0" ref="F5:I5">F6+F13</f>
        <v>39677.94</v>
      </c>
      <c r="G5" s="64">
        <f t="shared" si="0"/>
        <v>33996.19</v>
      </c>
      <c r="H5" s="64">
        <f t="shared" si="0"/>
        <v>51429</v>
      </c>
      <c r="I5" s="64">
        <f t="shared" si="0"/>
        <v>51429</v>
      </c>
      <c r="J5" s="64">
        <f aca="true" t="shared" si="1" ref="J5:L5">J6+J13</f>
        <v>50070</v>
      </c>
      <c r="K5" s="64">
        <f aca="true" t="shared" si="2" ref="K5">K6+K13</f>
        <v>52070</v>
      </c>
      <c r="L5" s="64">
        <f t="shared" si="1"/>
        <v>52070</v>
      </c>
    </row>
    <row r="6" spans="1:14" ht="12.75" customHeight="1" outlineLevel="1">
      <c r="A6" s="29"/>
      <c r="B6" s="29">
        <v>220</v>
      </c>
      <c r="C6" s="29"/>
      <c r="D6" s="29"/>
      <c r="E6" s="137" t="s">
        <v>124</v>
      </c>
      <c r="F6" s="60">
        <f aca="true" t="shared" si="3" ref="F6:I6">F7+F9</f>
        <v>39586.07</v>
      </c>
      <c r="G6" s="60">
        <f t="shared" si="3"/>
        <v>33976.22</v>
      </c>
      <c r="H6" s="60">
        <f t="shared" si="3"/>
        <v>51409</v>
      </c>
      <c r="I6" s="60">
        <f t="shared" si="3"/>
        <v>51409</v>
      </c>
      <c r="J6" s="60">
        <f aca="true" t="shared" si="4" ref="J6:L6">J7+J9</f>
        <v>50050</v>
      </c>
      <c r="K6" s="60">
        <f aca="true" t="shared" si="5" ref="K6">K7+K9</f>
        <v>52050</v>
      </c>
      <c r="L6" s="60">
        <f t="shared" si="4"/>
        <v>52050</v>
      </c>
      <c r="M6" s="5"/>
      <c r="N6" s="5"/>
    </row>
    <row r="7" spans="1:12" ht="12.75" customHeight="1" outlineLevel="2">
      <c r="A7" s="29"/>
      <c r="B7" s="29"/>
      <c r="C7" s="29">
        <v>223</v>
      </c>
      <c r="D7" s="29"/>
      <c r="E7" s="137" t="s">
        <v>127</v>
      </c>
      <c r="F7" s="60">
        <f aca="true" t="shared" si="6" ref="F7:L7">F8</f>
        <v>31656</v>
      </c>
      <c r="G7" s="60">
        <f t="shared" si="6"/>
        <v>32437</v>
      </c>
      <c r="H7" s="60">
        <f t="shared" si="6"/>
        <v>50000</v>
      </c>
      <c r="I7" s="60">
        <f t="shared" si="6"/>
        <v>50000</v>
      </c>
      <c r="J7" s="60">
        <f t="shared" si="6"/>
        <v>50000</v>
      </c>
      <c r="K7" s="60">
        <f t="shared" si="6"/>
        <v>52000</v>
      </c>
      <c r="L7" s="60">
        <f t="shared" si="6"/>
        <v>52000</v>
      </c>
    </row>
    <row r="8" spans="1:12" ht="12.75" customHeight="1" hidden="1" outlineLevel="3">
      <c r="A8" s="29"/>
      <c r="B8" s="29"/>
      <c r="C8" s="29"/>
      <c r="D8" s="29">
        <v>223002</v>
      </c>
      <c r="E8" s="137" t="s">
        <v>258</v>
      </c>
      <c r="F8" s="60">
        <v>31656</v>
      </c>
      <c r="G8" s="60">
        <v>32437</v>
      </c>
      <c r="H8" s="60">
        <v>50000</v>
      </c>
      <c r="I8" s="60">
        <v>50000</v>
      </c>
      <c r="J8" s="60">
        <v>50000</v>
      </c>
      <c r="K8" s="60">
        <v>52000</v>
      </c>
      <c r="L8" s="60">
        <v>52000</v>
      </c>
    </row>
    <row r="9" spans="1:14" ht="12.75" customHeight="1" outlineLevel="2" collapsed="1">
      <c r="A9" s="24"/>
      <c r="B9" s="24"/>
      <c r="C9" s="24">
        <v>292</v>
      </c>
      <c r="D9" s="24"/>
      <c r="E9" s="96" t="s">
        <v>129</v>
      </c>
      <c r="F9" s="65">
        <f aca="true" t="shared" si="7" ref="F9:I9">SUM(F10:F12)</f>
        <v>7930.07</v>
      </c>
      <c r="G9" s="65">
        <f t="shared" si="7"/>
        <v>1539.2199999999998</v>
      </c>
      <c r="H9" s="65">
        <f t="shared" si="7"/>
        <v>1409</v>
      </c>
      <c r="I9" s="65">
        <f t="shared" si="7"/>
        <v>1409</v>
      </c>
      <c r="J9" s="65">
        <f aca="true" t="shared" si="8" ref="J9:L9">SUM(J10:J12)</f>
        <v>50</v>
      </c>
      <c r="K9" s="65">
        <f aca="true" t="shared" si="9" ref="K9">SUM(K10:K12)</f>
        <v>50</v>
      </c>
      <c r="L9" s="65">
        <f t="shared" si="8"/>
        <v>50</v>
      </c>
      <c r="N9"/>
    </row>
    <row r="10" spans="1:14" ht="12.75" customHeight="1" hidden="1" outlineLevel="3">
      <c r="A10" s="29"/>
      <c r="B10" s="29"/>
      <c r="C10" s="29"/>
      <c r="D10" s="29">
        <v>292012</v>
      </c>
      <c r="E10" s="38" t="s">
        <v>259</v>
      </c>
      <c r="F10" s="62">
        <v>7646.65</v>
      </c>
      <c r="G10" s="62">
        <v>1495.87</v>
      </c>
      <c r="H10" s="62">
        <v>1359</v>
      </c>
      <c r="I10" s="62">
        <v>1359</v>
      </c>
      <c r="J10" s="62">
        <v>0</v>
      </c>
      <c r="K10" s="62">
        <v>0</v>
      </c>
      <c r="L10" s="62">
        <v>0</v>
      </c>
      <c r="N10"/>
    </row>
    <row r="11" spans="1:14" ht="12.75" customHeight="1" hidden="1" outlineLevel="3">
      <c r="A11" s="29"/>
      <c r="B11" s="29"/>
      <c r="C11" s="29"/>
      <c r="D11" s="29">
        <v>292017</v>
      </c>
      <c r="E11" s="38" t="s">
        <v>54</v>
      </c>
      <c r="F11" s="62">
        <f>185.11+44.55</f>
        <v>229.66000000000003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N11"/>
    </row>
    <row r="12" spans="1:14" ht="12.75" customHeight="1" hidden="1" outlineLevel="3">
      <c r="A12" s="29"/>
      <c r="B12" s="29"/>
      <c r="C12" s="29"/>
      <c r="D12" s="29">
        <v>292027</v>
      </c>
      <c r="E12" s="38" t="s">
        <v>133</v>
      </c>
      <c r="F12" s="62">
        <v>53.76</v>
      </c>
      <c r="G12" s="62">
        <v>43.35</v>
      </c>
      <c r="H12" s="62">
        <v>50</v>
      </c>
      <c r="I12" s="62">
        <v>50</v>
      </c>
      <c r="J12" s="62">
        <v>50</v>
      </c>
      <c r="K12" s="62">
        <v>50</v>
      </c>
      <c r="L12" s="62">
        <v>50</v>
      </c>
      <c r="N12"/>
    </row>
    <row r="13" spans="1:12" ht="12.75" customHeight="1" outlineLevel="1">
      <c r="A13" s="24"/>
      <c r="B13" s="24">
        <v>240</v>
      </c>
      <c r="C13" s="24"/>
      <c r="D13" s="24"/>
      <c r="E13" s="138" t="s">
        <v>130</v>
      </c>
      <c r="F13" s="65">
        <f aca="true" t="shared" si="10" ref="F13:L13">F14</f>
        <v>91.87</v>
      </c>
      <c r="G13" s="65">
        <f t="shared" si="10"/>
        <v>19.97</v>
      </c>
      <c r="H13" s="65">
        <f t="shared" si="10"/>
        <v>20</v>
      </c>
      <c r="I13" s="65">
        <f t="shared" si="10"/>
        <v>20</v>
      </c>
      <c r="J13" s="65">
        <f t="shared" si="10"/>
        <v>20</v>
      </c>
      <c r="K13" s="65">
        <f t="shared" si="10"/>
        <v>20</v>
      </c>
      <c r="L13" s="65">
        <f t="shared" si="10"/>
        <v>20</v>
      </c>
    </row>
    <row r="14" spans="1:12" ht="12.75" customHeight="1" outlineLevel="2">
      <c r="A14" s="24"/>
      <c r="B14" s="24"/>
      <c r="C14" s="24">
        <v>243</v>
      </c>
      <c r="D14" s="24"/>
      <c r="E14" s="138" t="s">
        <v>131</v>
      </c>
      <c r="F14" s="65">
        <v>91.87</v>
      </c>
      <c r="G14" s="65">
        <v>19.97</v>
      </c>
      <c r="H14" s="65">
        <v>20</v>
      </c>
      <c r="I14" s="65">
        <v>20</v>
      </c>
      <c r="J14" s="65">
        <v>20</v>
      </c>
      <c r="K14" s="65">
        <v>20</v>
      </c>
      <c r="L14" s="65">
        <v>20</v>
      </c>
    </row>
    <row r="15" spans="1:12" ht="15.75" customHeight="1">
      <c r="A15" s="51">
        <v>300</v>
      </c>
      <c r="B15" s="51"/>
      <c r="C15" s="51"/>
      <c r="D15" s="51"/>
      <c r="E15" s="95" t="s">
        <v>134</v>
      </c>
      <c r="F15" s="64">
        <f aca="true" t="shared" si="11" ref="F15:L15">F16</f>
        <v>65574.8</v>
      </c>
      <c r="G15" s="64">
        <f t="shared" si="11"/>
        <v>20</v>
      </c>
      <c r="H15" s="64">
        <f t="shared" si="11"/>
        <v>120</v>
      </c>
      <c r="I15" s="64">
        <f t="shared" si="11"/>
        <v>120</v>
      </c>
      <c r="J15" s="64">
        <f t="shared" si="11"/>
        <v>120</v>
      </c>
      <c r="K15" s="64">
        <f t="shared" si="11"/>
        <v>0</v>
      </c>
      <c r="L15" s="64">
        <f t="shared" si="11"/>
        <v>0</v>
      </c>
    </row>
    <row r="16" spans="1:14" ht="12.75" customHeight="1" outlineLevel="1">
      <c r="A16" s="29"/>
      <c r="B16" s="29">
        <v>311</v>
      </c>
      <c r="C16" s="29"/>
      <c r="D16" s="29"/>
      <c r="E16" s="111" t="s">
        <v>248</v>
      </c>
      <c r="F16" s="60">
        <v>65574.8</v>
      </c>
      <c r="G16" s="60">
        <v>20</v>
      </c>
      <c r="H16" s="60">
        <v>120</v>
      </c>
      <c r="I16" s="60">
        <v>120</v>
      </c>
      <c r="J16" s="60">
        <v>120</v>
      </c>
      <c r="K16" s="60">
        <f aca="true" t="shared" si="12" ref="K16">K17+K19</f>
        <v>0</v>
      </c>
      <c r="L16" s="60">
        <f aca="true" t="shared" si="13" ref="L16">L17+L19</f>
        <v>0</v>
      </c>
      <c r="M16" s="5"/>
      <c r="N16" s="5"/>
    </row>
    <row r="17" spans="1:12" ht="12.75" customHeight="1">
      <c r="A17" s="14"/>
      <c r="B17" s="14"/>
      <c r="C17" s="14"/>
      <c r="D17" s="41"/>
      <c r="E17" s="42"/>
      <c r="F17" s="67"/>
      <c r="G17" s="67"/>
      <c r="H17" s="67"/>
      <c r="I17" s="67"/>
      <c r="J17" s="67"/>
      <c r="K17" s="67"/>
      <c r="L17" s="67"/>
    </row>
    <row r="18" spans="1:12" ht="15.75" customHeight="1">
      <c r="A18" s="165" t="s">
        <v>6</v>
      </c>
      <c r="B18" s="165"/>
      <c r="C18" s="165"/>
      <c r="D18" s="165"/>
      <c r="E18" s="165"/>
      <c r="F18" s="68">
        <f aca="true" t="shared" si="14" ref="F18">F5+F15</f>
        <v>105252.74</v>
      </c>
      <c r="G18" s="68">
        <f aca="true" t="shared" si="15" ref="G18:I18">G5+G15</f>
        <v>34016.19</v>
      </c>
      <c r="H18" s="68">
        <f t="shared" si="15"/>
        <v>51549</v>
      </c>
      <c r="I18" s="68">
        <f t="shared" si="15"/>
        <v>51549</v>
      </c>
      <c r="J18" s="68">
        <f aca="true" t="shared" si="16" ref="J18:L18">J5+J15</f>
        <v>50190</v>
      </c>
      <c r="K18" s="68">
        <f aca="true" t="shared" si="17" ref="K18">K5+K15</f>
        <v>52070</v>
      </c>
      <c r="L18" s="68">
        <f t="shared" si="16"/>
        <v>52070</v>
      </c>
    </row>
    <row r="19" spans="1:12" ht="12.75">
      <c r="A19" s="14"/>
      <c r="B19" s="14"/>
      <c r="C19" s="14"/>
      <c r="D19" s="41"/>
      <c r="E19" s="42"/>
      <c r="F19" s="42"/>
      <c r="G19" s="42"/>
      <c r="H19" s="42"/>
      <c r="I19" s="42"/>
      <c r="J19" s="42"/>
      <c r="K19" s="42"/>
      <c r="L19" s="42"/>
    </row>
    <row r="20" spans="1:12" ht="15.75">
      <c r="A20" s="164" t="s">
        <v>18</v>
      </c>
      <c r="B20" s="164"/>
      <c r="C20" s="164"/>
      <c r="D20" s="164"/>
      <c r="E20" s="164"/>
      <c r="F20" s="72">
        <f aca="true" t="shared" si="18" ref="F20:I20">F18</f>
        <v>105252.74</v>
      </c>
      <c r="G20" s="72">
        <f t="shared" si="18"/>
        <v>34016.19</v>
      </c>
      <c r="H20" s="72">
        <f t="shared" si="18"/>
        <v>51549</v>
      </c>
      <c r="I20" s="72">
        <f t="shared" si="18"/>
        <v>51549</v>
      </c>
      <c r="J20" s="72">
        <f aca="true" t="shared" si="19" ref="J20:K20">J18</f>
        <v>50190</v>
      </c>
      <c r="K20" s="72">
        <f t="shared" si="19"/>
        <v>52070</v>
      </c>
      <c r="L20" s="72">
        <f aca="true" t="shared" si="20" ref="L20">L18</f>
        <v>52070</v>
      </c>
    </row>
    <row r="23" ht="12.75">
      <c r="A23" s="18" t="s">
        <v>363</v>
      </c>
    </row>
    <row r="25" ht="12.75">
      <c r="A25" s="18" t="s">
        <v>561</v>
      </c>
    </row>
  </sheetData>
  <mergeCells count="4">
    <mergeCell ref="A1:L1"/>
    <mergeCell ref="A18:E18"/>
    <mergeCell ref="A20:E20"/>
    <mergeCell ref="A3:E3"/>
  </mergeCells>
  <printOptions/>
  <pageMargins left="0.1968503937007874" right="0.1968503937007874" top="0.3937007874015748" bottom="0.3937007874015748" header="0.31496062992125984" footer="0.2"/>
  <pageSetup fitToHeight="1" fitToWidth="1" horizontalDpi="600" verticalDpi="600" orientation="landscape" paperSize="9" scale="92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19"/>
  <sheetViews>
    <sheetView tabSelected="1" workbookViewId="0" topLeftCell="A1">
      <pane ySplit="3" topLeftCell="A76" activePane="bottomLeft" state="frozen"/>
      <selection pane="topLeft" activeCell="N6" sqref="N6"/>
      <selection pane="bottomLeft" activeCell="N6" sqref="N6"/>
    </sheetView>
  </sheetViews>
  <sheetFormatPr defaultColWidth="9.140625" defaultRowHeight="12.75" outlineLevelRow="3"/>
  <cols>
    <col min="1" max="1" width="6.421875" style="5" customWidth="1"/>
    <col min="2" max="2" width="3.7109375" style="5" customWidth="1"/>
    <col min="3" max="3" width="3.8515625" style="5" customWidth="1"/>
    <col min="4" max="4" width="6.00390625" style="5" customWidth="1"/>
    <col min="5" max="5" width="38.421875" style="5" customWidth="1"/>
    <col min="6" max="6" width="13.8515625" style="5" customWidth="1"/>
    <col min="7" max="7" width="16.140625" style="5" customWidth="1"/>
    <col min="8" max="12" width="16.00390625" style="5" customWidth="1"/>
    <col min="13" max="16384" width="9.140625" style="5" customWidth="1"/>
  </cols>
  <sheetData>
    <row r="1" spans="1:12" ht="25.5">
      <c r="A1" s="188" t="s">
        <v>555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8" ht="20.25">
      <c r="B2" s="189"/>
      <c r="C2" s="189"/>
      <c r="D2" s="189"/>
      <c r="E2" s="189"/>
      <c r="F2" s="189"/>
      <c r="G2" s="189"/>
      <c r="H2" s="189"/>
    </row>
    <row r="3" spans="1:12" s="9" customFormat="1" ht="30" customHeight="1">
      <c r="A3" s="187" t="s">
        <v>39</v>
      </c>
      <c r="B3" s="187"/>
      <c r="C3" s="187"/>
      <c r="D3" s="187"/>
      <c r="E3" s="187"/>
      <c r="F3" s="10" t="s">
        <v>495</v>
      </c>
      <c r="G3" s="10" t="s">
        <v>557</v>
      </c>
      <c r="H3" s="10" t="s">
        <v>558</v>
      </c>
      <c r="I3" s="10" t="s">
        <v>559</v>
      </c>
      <c r="J3" s="10" t="s">
        <v>484</v>
      </c>
      <c r="K3" s="10" t="s">
        <v>496</v>
      </c>
      <c r="L3" s="10" t="s">
        <v>560</v>
      </c>
    </row>
    <row r="4" spans="2:8" ht="12.75">
      <c r="B4" s="190"/>
      <c r="C4" s="191"/>
      <c r="D4" s="191"/>
      <c r="E4" s="191"/>
      <c r="F4" s="191"/>
      <c r="G4" s="191"/>
      <c r="H4" s="192"/>
    </row>
    <row r="5" spans="1:12" ht="25.5">
      <c r="A5" s="39" t="s">
        <v>146</v>
      </c>
      <c r="B5" s="29" t="s">
        <v>106</v>
      </c>
      <c r="C5" s="29" t="s">
        <v>107</v>
      </c>
      <c r="D5" s="29" t="s">
        <v>108</v>
      </c>
      <c r="E5" s="21"/>
      <c r="F5" s="21"/>
      <c r="G5" s="21"/>
      <c r="H5" s="21"/>
      <c r="I5" s="21"/>
      <c r="J5" s="21"/>
      <c r="K5" s="21"/>
      <c r="L5" s="21"/>
    </row>
    <row r="6" spans="1:12" ht="12.75">
      <c r="A6" s="85"/>
      <c r="B6" s="106"/>
      <c r="C6" s="106"/>
      <c r="D6" s="106"/>
      <c r="E6" s="106"/>
      <c r="F6" s="107"/>
      <c r="G6" s="107"/>
      <c r="H6" s="107"/>
      <c r="I6" s="107"/>
      <c r="J6" s="107"/>
      <c r="K6" s="107"/>
      <c r="L6" s="107"/>
    </row>
    <row r="7" spans="1:12" ht="18.75">
      <c r="A7" s="170" t="s">
        <v>162</v>
      </c>
      <c r="B7" s="170"/>
      <c r="C7" s="170"/>
      <c r="D7" s="170"/>
      <c r="E7" s="170"/>
      <c r="F7" s="108">
        <f aca="true" t="shared" si="0" ref="F7:I7">F8+F71</f>
        <v>906728.53</v>
      </c>
      <c r="G7" s="108">
        <f t="shared" si="0"/>
        <v>1069558.3499999999</v>
      </c>
      <c r="H7" s="108">
        <f t="shared" si="0"/>
        <v>1215549</v>
      </c>
      <c r="I7" s="108">
        <f t="shared" si="0"/>
        <v>1215549</v>
      </c>
      <c r="J7" s="108">
        <f>J8+J71</f>
        <v>1341940</v>
      </c>
      <c r="K7" s="108">
        <f>K8+K71</f>
        <v>1451030</v>
      </c>
      <c r="L7" s="108">
        <f>L8+L71</f>
        <v>1451030</v>
      </c>
    </row>
    <row r="8" spans="1:16" ht="15.75">
      <c r="A8" s="169" t="s">
        <v>72</v>
      </c>
      <c r="B8" s="169"/>
      <c r="C8" s="169"/>
      <c r="D8" s="133" t="s">
        <v>42</v>
      </c>
      <c r="E8" s="133"/>
      <c r="F8" s="101">
        <f aca="true" t="shared" si="1" ref="F8:I8">F9+F11+F21</f>
        <v>725947.5</v>
      </c>
      <c r="G8" s="101">
        <f t="shared" si="1"/>
        <v>891603.6799999999</v>
      </c>
      <c r="H8" s="101">
        <f t="shared" si="1"/>
        <v>1015549</v>
      </c>
      <c r="I8" s="101">
        <f t="shared" si="1"/>
        <v>1015549</v>
      </c>
      <c r="J8" s="101">
        <f aca="true" t="shared" si="2" ref="J8:K8">J9+J11+J21</f>
        <v>1114690</v>
      </c>
      <c r="K8" s="101">
        <f t="shared" si="2"/>
        <v>1215070</v>
      </c>
      <c r="L8" s="101">
        <f aca="true" t="shared" si="3" ref="L8">L9+L11+L21</f>
        <v>1215070</v>
      </c>
      <c r="O8" s="131"/>
      <c r="P8" s="131"/>
    </row>
    <row r="9" spans="1:17" ht="12.75" outlineLevel="1">
      <c r="A9" s="23" t="s">
        <v>181</v>
      </c>
      <c r="B9" s="24">
        <v>610</v>
      </c>
      <c r="C9" s="23"/>
      <c r="D9" s="24"/>
      <c r="E9" s="102" t="s">
        <v>276</v>
      </c>
      <c r="F9" s="103">
        <f aca="true" t="shared" si="4" ref="F9:L9">F10</f>
        <v>452358.88</v>
      </c>
      <c r="G9" s="103">
        <f t="shared" si="4"/>
        <v>561580.37</v>
      </c>
      <c r="H9" s="103">
        <f t="shared" si="4"/>
        <v>630000</v>
      </c>
      <c r="I9" s="103">
        <f t="shared" si="4"/>
        <v>630000</v>
      </c>
      <c r="J9" s="103">
        <f t="shared" si="4"/>
        <v>670000</v>
      </c>
      <c r="K9" s="103">
        <f t="shared" si="4"/>
        <v>745000</v>
      </c>
      <c r="L9" s="103">
        <f t="shared" si="4"/>
        <v>745000</v>
      </c>
      <c r="O9" s="131"/>
      <c r="P9" s="131"/>
      <c r="Q9" s="131"/>
    </row>
    <row r="10" spans="1:17" ht="12.75" outlineLevel="2">
      <c r="A10" s="23" t="s">
        <v>181</v>
      </c>
      <c r="B10" s="24"/>
      <c r="C10" s="24">
        <v>611</v>
      </c>
      <c r="D10" s="24"/>
      <c r="E10" s="102" t="s">
        <v>0</v>
      </c>
      <c r="F10" s="103">
        <v>452358.88</v>
      </c>
      <c r="G10" s="103">
        <v>561580.37</v>
      </c>
      <c r="H10" s="103">
        <v>630000</v>
      </c>
      <c r="I10" s="103">
        <v>630000</v>
      </c>
      <c r="J10" s="103">
        <v>670000</v>
      </c>
      <c r="K10" s="103">
        <v>745000</v>
      </c>
      <c r="L10" s="103">
        <v>745000</v>
      </c>
      <c r="O10" s="131"/>
      <c r="P10" s="131"/>
      <c r="Q10" s="131"/>
    </row>
    <row r="11" spans="1:12" ht="12.75" outlineLevel="1">
      <c r="A11" s="23" t="s">
        <v>181</v>
      </c>
      <c r="B11" s="24">
        <v>620</v>
      </c>
      <c r="C11" s="24"/>
      <c r="D11" s="24"/>
      <c r="E11" s="102" t="s">
        <v>185</v>
      </c>
      <c r="F11" s="103">
        <f aca="true" t="shared" si="5" ref="F11">SUM(F12:F14)</f>
        <v>159719.61</v>
      </c>
      <c r="G11" s="103">
        <f aca="true" t="shared" si="6" ref="G11:I11">SUM(G12:G14)</f>
        <v>185248.58</v>
      </c>
      <c r="H11" s="103">
        <f t="shared" si="6"/>
        <v>222879</v>
      </c>
      <c r="I11" s="103">
        <f t="shared" si="6"/>
        <v>222879</v>
      </c>
      <c r="J11" s="103">
        <f aca="true" t="shared" si="7" ref="J11">SUM(J12:J14)</f>
        <v>234300</v>
      </c>
      <c r="K11" s="103">
        <f aca="true" t="shared" si="8" ref="K11">SUM(K12:K14)</f>
        <v>259300</v>
      </c>
      <c r="L11" s="103">
        <f aca="true" t="shared" si="9" ref="L11">SUM(L12:L14)</f>
        <v>259300</v>
      </c>
    </row>
    <row r="12" spans="1:12" ht="12.75" outlineLevel="2">
      <c r="A12" s="23" t="s">
        <v>181</v>
      </c>
      <c r="B12" s="24"/>
      <c r="C12" s="23" t="s">
        <v>169</v>
      </c>
      <c r="D12" s="24"/>
      <c r="E12" s="102" t="s">
        <v>186</v>
      </c>
      <c r="F12" s="103">
        <v>30363.3</v>
      </c>
      <c r="G12" s="103">
        <v>37883.13</v>
      </c>
      <c r="H12" s="103">
        <v>47000</v>
      </c>
      <c r="I12" s="103">
        <v>47000</v>
      </c>
      <c r="J12" s="103">
        <v>44000</v>
      </c>
      <c r="K12" s="103">
        <v>50000</v>
      </c>
      <c r="L12" s="103">
        <v>50000</v>
      </c>
    </row>
    <row r="13" spans="1:12" ht="12.75" outlineLevel="2">
      <c r="A13" s="23" t="s">
        <v>181</v>
      </c>
      <c r="B13" s="24"/>
      <c r="C13" s="23" t="s">
        <v>170</v>
      </c>
      <c r="D13" s="24"/>
      <c r="E13" s="102" t="s">
        <v>187</v>
      </c>
      <c r="F13" s="103">
        <v>12958.58</v>
      </c>
      <c r="G13" s="103">
        <v>15310.08</v>
      </c>
      <c r="H13" s="103">
        <v>17000</v>
      </c>
      <c r="I13" s="103">
        <v>17000</v>
      </c>
      <c r="J13" s="103">
        <v>23000</v>
      </c>
      <c r="K13" s="103">
        <v>24000</v>
      </c>
      <c r="L13" s="103">
        <v>24000</v>
      </c>
    </row>
    <row r="14" spans="1:12" ht="12.75" outlineLevel="2">
      <c r="A14" s="23" t="s">
        <v>181</v>
      </c>
      <c r="B14" s="24"/>
      <c r="C14" s="23" t="s">
        <v>171</v>
      </c>
      <c r="D14" s="24"/>
      <c r="E14" s="102" t="s">
        <v>188</v>
      </c>
      <c r="F14" s="103">
        <f aca="true" t="shared" si="10" ref="F14:I14">SUM(F15:F20)</f>
        <v>116397.72999999998</v>
      </c>
      <c r="G14" s="103">
        <f t="shared" si="10"/>
        <v>132055.37</v>
      </c>
      <c r="H14" s="103">
        <f t="shared" si="10"/>
        <v>158879</v>
      </c>
      <c r="I14" s="103">
        <f t="shared" si="10"/>
        <v>158879</v>
      </c>
      <c r="J14" s="103">
        <f aca="true" t="shared" si="11" ref="J14">SUM(J15:J20)</f>
        <v>167300</v>
      </c>
      <c r="K14" s="103">
        <f aca="true" t="shared" si="12" ref="K14">SUM(K15:K20)</f>
        <v>185300</v>
      </c>
      <c r="L14" s="103">
        <f aca="true" t="shared" si="13" ref="L14">SUM(L15:L20)</f>
        <v>185300</v>
      </c>
    </row>
    <row r="15" spans="1:12" ht="12.75" hidden="1" outlineLevel="3">
      <c r="A15" s="23" t="s">
        <v>181</v>
      </c>
      <c r="B15" s="24"/>
      <c r="C15" s="23"/>
      <c r="D15" s="24">
        <v>625001</v>
      </c>
      <c r="E15" s="102" t="s">
        <v>189</v>
      </c>
      <c r="F15" s="103">
        <v>6507.83</v>
      </c>
      <c r="G15" s="103">
        <v>7406.7</v>
      </c>
      <c r="H15" s="103">
        <v>8850</v>
      </c>
      <c r="I15" s="103">
        <v>8850</v>
      </c>
      <c r="J15" s="103">
        <v>9400</v>
      </c>
      <c r="K15" s="103">
        <v>10000</v>
      </c>
      <c r="L15" s="103">
        <v>10000</v>
      </c>
    </row>
    <row r="16" spans="1:12" ht="12.75" hidden="1" outlineLevel="3">
      <c r="A16" s="23" t="s">
        <v>181</v>
      </c>
      <c r="B16" s="24"/>
      <c r="C16" s="23"/>
      <c r="D16" s="24">
        <v>625002</v>
      </c>
      <c r="E16" s="102" t="s">
        <v>190</v>
      </c>
      <c r="F16" s="103">
        <v>65778.4</v>
      </c>
      <c r="G16" s="103">
        <v>74515.72</v>
      </c>
      <c r="H16" s="103">
        <v>89029</v>
      </c>
      <c r="I16" s="103">
        <v>89029</v>
      </c>
      <c r="J16" s="103">
        <v>93800</v>
      </c>
      <c r="K16" s="103">
        <v>104000</v>
      </c>
      <c r="L16" s="103">
        <v>104000</v>
      </c>
    </row>
    <row r="17" spans="1:12" ht="12.75" hidden="1" outlineLevel="3">
      <c r="A17" s="23" t="s">
        <v>181</v>
      </c>
      <c r="B17" s="24"/>
      <c r="C17" s="23"/>
      <c r="D17" s="24">
        <v>625003</v>
      </c>
      <c r="E17" s="102" t="s">
        <v>191</v>
      </c>
      <c r="F17" s="103">
        <v>3766.34</v>
      </c>
      <c r="G17" s="103">
        <v>4263.18</v>
      </c>
      <c r="H17" s="103">
        <v>5100</v>
      </c>
      <c r="I17" s="103">
        <v>5100</v>
      </c>
      <c r="J17" s="103">
        <v>5400</v>
      </c>
      <c r="K17" s="103">
        <v>6000</v>
      </c>
      <c r="L17" s="103">
        <v>6000</v>
      </c>
    </row>
    <row r="18" spans="1:12" ht="12.75" hidden="1" outlineLevel="3">
      <c r="A18" s="23" t="s">
        <v>181</v>
      </c>
      <c r="B18" s="24"/>
      <c r="C18" s="23"/>
      <c r="D18" s="24">
        <v>625004</v>
      </c>
      <c r="E18" s="102" t="s">
        <v>192</v>
      </c>
      <c r="F18" s="103">
        <v>13554.07</v>
      </c>
      <c r="G18" s="103">
        <v>15463.34</v>
      </c>
      <c r="H18" s="103">
        <v>19000</v>
      </c>
      <c r="I18" s="103">
        <v>19000</v>
      </c>
      <c r="J18" s="103">
        <v>20100</v>
      </c>
      <c r="K18" s="103">
        <v>22300</v>
      </c>
      <c r="L18" s="103">
        <v>22300</v>
      </c>
    </row>
    <row r="19" spans="1:12" ht="12.75" hidden="1" outlineLevel="3">
      <c r="A19" s="23" t="s">
        <v>181</v>
      </c>
      <c r="B19" s="24"/>
      <c r="C19" s="23"/>
      <c r="D19" s="24">
        <v>625005</v>
      </c>
      <c r="E19" s="102" t="s">
        <v>193</v>
      </c>
      <c r="F19" s="103">
        <v>4475.27</v>
      </c>
      <c r="G19" s="103">
        <v>5126.4</v>
      </c>
      <c r="H19" s="103">
        <v>6400</v>
      </c>
      <c r="I19" s="103">
        <v>6400</v>
      </c>
      <c r="J19" s="103">
        <v>6700</v>
      </c>
      <c r="K19" s="103">
        <v>7400</v>
      </c>
      <c r="L19" s="103">
        <v>7400</v>
      </c>
    </row>
    <row r="20" spans="1:12" ht="12.75" hidden="1" outlineLevel="3">
      <c r="A20" s="23" t="s">
        <v>181</v>
      </c>
      <c r="B20" s="24"/>
      <c r="C20" s="23"/>
      <c r="D20" s="24">
        <v>625007</v>
      </c>
      <c r="E20" s="102" t="s">
        <v>194</v>
      </c>
      <c r="F20" s="103">
        <v>22315.82</v>
      </c>
      <c r="G20" s="103">
        <v>25280.03</v>
      </c>
      <c r="H20" s="103">
        <v>30500</v>
      </c>
      <c r="I20" s="103">
        <v>30500</v>
      </c>
      <c r="J20" s="103">
        <v>31900</v>
      </c>
      <c r="K20" s="103">
        <v>35600</v>
      </c>
      <c r="L20" s="103">
        <v>35600</v>
      </c>
    </row>
    <row r="21" spans="1:12" ht="12.75" outlineLevel="1">
      <c r="A21" s="23" t="s">
        <v>181</v>
      </c>
      <c r="B21" s="24">
        <v>630</v>
      </c>
      <c r="C21" s="23"/>
      <c r="D21" s="24"/>
      <c r="E21" s="102" t="s">
        <v>210</v>
      </c>
      <c r="F21" s="103">
        <f aca="true" t="shared" si="14" ref="F21">F22+F24+F31+F43+F45+F51+F54</f>
        <v>113869.00999999998</v>
      </c>
      <c r="G21" s="103">
        <f aca="true" t="shared" si="15" ref="G21:L21">G22+G24+G31+G43+G45+G51+G54</f>
        <v>144774.72999999998</v>
      </c>
      <c r="H21" s="103">
        <f t="shared" si="15"/>
        <v>162670</v>
      </c>
      <c r="I21" s="103">
        <f t="shared" si="15"/>
        <v>162670</v>
      </c>
      <c r="J21" s="103">
        <f t="shared" si="15"/>
        <v>210390</v>
      </c>
      <c r="K21" s="103">
        <f t="shared" si="15"/>
        <v>210770</v>
      </c>
      <c r="L21" s="103">
        <f t="shared" si="15"/>
        <v>210770</v>
      </c>
    </row>
    <row r="22" spans="1:12" ht="12.75" outlineLevel="2">
      <c r="A22" s="23" t="s">
        <v>181</v>
      </c>
      <c r="B22" s="24"/>
      <c r="C22" s="23" t="s">
        <v>211</v>
      </c>
      <c r="D22" s="24"/>
      <c r="E22" s="102" t="s">
        <v>1</v>
      </c>
      <c r="F22" s="103">
        <f aca="true" t="shared" si="16" ref="F22:L22">F23</f>
        <v>9901.15</v>
      </c>
      <c r="G22" s="103">
        <f t="shared" si="16"/>
        <v>10466.94</v>
      </c>
      <c r="H22" s="103">
        <f t="shared" si="16"/>
        <v>500</v>
      </c>
      <c r="I22" s="103">
        <f t="shared" si="16"/>
        <v>500</v>
      </c>
      <c r="J22" s="103">
        <f t="shared" si="16"/>
        <v>500</v>
      </c>
      <c r="K22" s="103">
        <f t="shared" si="16"/>
        <v>500</v>
      </c>
      <c r="L22" s="103">
        <f t="shared" si="16"/>
        <v>500</v>
      </c>
    </row>
    <row r="23" spans="1:12" ht="12.75" hidden="1" outlineLevel="3">
      <c r="A23" s="23" t="s">
        <v>181</v>
      </c>
      <c r="B23" s="24"/>
      <c r="C23" s="23"/>
      <c r="D23" s="24">
        <v>631001</v>
      </c>
      <c r="E23" s="102" t="s">
        <v>212</v>
      </c>
      <c r="F23" s="103">
        <v>9901.15</v>
      </c>
      <c r="G23" s="103">
        <v>10466.94</v>
      </c>
      <c r="H23" s="103">
        <v>500</v>
      </c>
      <c r="I23" s="103">
        <v>500</v>
      </c>
      <c r="J23" s="103">
        <v>500</v>
      </c>
      <c r="K23" s="103">
        <v>500</v>
      </c>
      <c r="L23" s="103">
        <v>500</v>
      </c>
    </row>
    <row r="24" spans="1:12" ht="12.75" outlineLevel="2" collapsed="1">
      <c r="A24" s="23" t="s">
        <v>181</v>
      </c>
      <c r="B24" s="24"/>
      <c r="C24" s="23" t="s">
        <v>183</v>
      </c>
      <c r="D24" s="24"/>
      <c r="E24" s="102" t="s">
        <v>195</v>
      </c>
      <c r="F24" s="103">
        <f aca="true" t="shared" si="17" ref="F24">SUM(F25:F30)</f>
        <v>23680.719999999998</v>
      </c>
      <c r="G24" s="103">
        <f aca="true" t="shared" si="18" ref="G24:I24">SUM(G25:G30)</f>
        <v>17966.52</v>
      </c>
      <c r="H24" s="103">
        <f t="shared" si="18"/>
        <v>23650</v>
      </c>
      <c r="I24" s="103">
        <f t="shared" si="18"/>
        <v>23650</v>
      </c>
      <c r="J24" s="103">
        <f aca="true" t="shared" si="19" ref="J24">SUM(J25:J30)</f>
        <v>35200</v>
      </c>
      <c r="K24" s="103">
        <f aca="true" t="shared" si="20" ref="K24">SUM(K25:K30)</f>
        <v>35200</v>
      </c>
      <c r="L24" s="103">
        <f aca="true" t="shared" si="21" ref="L24">SUM(L25:L30)</f>
        <v>35200</v>
      </c>
    </row>
    <row r="25" spans="1:12" ht="12.75" hidden="1" outlineLevel="3">
      <c r="A25" s="23" t="s">
        <v>181</v>
      </c>
      <c r="B25" s="24"/>
      <c r="C25" s="23"/>
      <c r="D25" s="24">
        <v>632001</v>
      </c>
      <c r="E25" s="102" t="s">
        <v>262</v>
      </c>
      <c r="F25" s="103">
        <v>13875.89</v>
      </c>
      <c r="G25" s="103">
        <v>10483.16</v>
      </c>
      <c r="H25" s="103">
        <v>14350</v>
      </c>
      <c r="I25" s="103">
        <v>14350</v>
      </c>
      <c r="J25" s="103">
        <v>20000</v>
      </c>
      <c r="K25" s="103">
        <v>20000</v>
      </c>
      <c r="L25" s="103">
        <v>20000</v>
      </c>
    </row>
    <row r="26" spans="1:12" ht="12.75" hidden="1" outlineLevel="3">
      <c r="A26" s="23" t="s">
        <v>181</v>
      </c>
      <c r="B26" s="24"/>
      <c r="C26" s="23"/>
      <c r="D26" s="24">
        <v>632001</v>
      </c>
      <c r="E26" s="102" t="s">
        <v>263</v>
      </c>
      <c r="F26" s="103">
        <v>6360</v>
      </c>
      <c r="G26" s="103">
        <v>3742.97</v>
      </c>
      <c r="H26" s="103">
        <v>5100</v>
      </c>
      <c r="I26" s="103">
        <v>5100</v>
      </c>
      <c r="J26" s="103">
        <v>10000</v>
      </c>
      <c r="K26" s="103">
        <v>10000</v>
      </c>
      <c r="L26" s="103">
        <v>10000</v>
      </c>
    </row>
    <row r="27" spans="1:12" ht="12.75" hidden="1" outlineLevel="3">
      <c r="A27" s="23" t="s">
        <v>181</v>
      </c>
      <c r="B27" s="24"/>
      <c r="C27" s="23"/>
      <c r="D27" s="24">
        <v>632002</v>
      </c>
      <c r="E27" s="102" t="s">
        <v>196</v>
      </c>
      <c r="F27" s="103">
        <v>1611.56</v>
      </c>
      <c r="G27" s="103">
        <v>1794.28</v>
      </c>
      <c r="H27" s="103">
        <v>2000</v>
      </c>
      <c r="I27" s="103">
        <v>2000</v>
      </c>
      <c r="J27" s="103">
        <v>3000</v>
      </c>
      <c r="K27" s="103">
        <v>3000</v>
      </c>
      <c r="L27" s="103">
        <v>3000</v>
      </c>
    </row>
    <row r="28" spans="1:12" ht="12.75" hidden="1" outlineLevel="3">
      <c r="A28" s="23" t="s">
        <v>181</v>
      </c>
      <c r="B28" s="24"/>
      <c r="C28" s="23"/>
      <c r="D28" s="24">
        <v>632003</v>
      </c>
      <c r="E28" s="102" t="s">
        <v>264</v>
      </c>
      <c r="F28" s="103">
        <v>411.35</v>
      </c>
      <c r="G28" s="103">
        <v>323.67</v>
      </c>
      <c r="H28" s="103">
        <v>500</v>
      </c>
      <c r="I28" s="103">
        <v>500</v>
      </c>
      <c r="J28" s="103">
        <v>500</v>
      </c>
      <c r="K28" s="103">
        <v>500</v>
      </c>
      <c r="L28" s="103">
        <v>500</v>
      </c>
    </row>
    <row r="29" spans="1:12" ht="12.75" hidden="1" outlineLevel="3">
      <c r="A29" s="23" t="s">
        <v>181</v>
      </c>
      <c r="B29" s="24"/>
      <c r="C29" s="23"/>
      <c r="D29" s="24">
        <v>632004</v>
      </c>
      <c r="E29" s="102" t="s">
        <v>296</v>
      </c>
      <c r="F29" s="103">
        <v>948</v>
      </c>
      <c r="G29" s="103">
        <v>1137.6</v>
      </c>
      <c r="H29" s="103">
        <v>1200</v>
      </c>
      <c r="I29" s="103">
        <v>1200</v>
      </c>
      <c r="J29" s="103">
        <v>1200</v>
      </c>
      <c r="K29" s="103">
        <v>1200</v>
      </c>
      <c r="L29" s="103">
        <v>1200</v>
      </c>
    </row>
    <row r="30" spans="1:12" ht="12.75" hidden="1" outlineLevel="3">
      <c r="A30" s="23" t="s">
        <v>181</v>
      </c>
      <c r="B30" s="24"/>
      <c r="C30" s="23"/>
      <c r="D30" s="24">
        <v>632005</v>
      </c>
      <c r="E30" s="102" t="s">
        <v>378</v>
      </c>
      <c r="F30" s="103">
        <v>473.92</v>
      </c>
      <c r="G30" s="103">
        <v>484.84</v>
      </c>
      <c r="H30" s="103">
        <v>500</v>
      </c>
      <c r="I30" s="103">
        <v>500</v>
      </c>
      <c r="J30" s="103">
        <v>500</v>
      </c>
      <c r="K30" s="103">
        <v>500</v>
      </c>
      <c r="L30" s="103">
        <v>500</v>
      </c>
    </row>
    <row r="31" spans="1:12" ht="12.75" outlineLevel="2" collapsed="1">
      <c r="A31" s="23" t="s">
        <v>181</v>
      </c>
      <c r="B31" s="24"/>
      <c r="C31" s="23" t="s">
        <v>174</v>
      </c>
      <c r="D31" s="24"/>
      <c r="E31" s="102" t="s">
        <v>197</v>
      </c>
      <c r="F31" s="103">
        <f>SUM(F32:F42)</f>
        <v>20211.300000000003</v>
      </c>
      <c r="G31" s="103">
        <f>SUM(G32:G42)</f>
        <v>52463.65</v>
      </c>
      <c r="H31" s="103">
        <f>SUM(H32:H42)</f>
        <v>54420</v>
      </c>
      <c r="I31" s="103">
        <f>SUM(I32:I42)</f>
        <v>54420</v>
      </c>
      <c r="J31" s="103">
        <f aca="true" t="shared" si="22" ref="J31">SUM(J32:J42)</f>
        <v>86690</v>
      </c>
      <c r="K31" s="103">
        <f aca="true" t="shared" si="23" ref="K31">SUM(K32:K42)</f>
        <v>87070</v>
      </c>
      <c r="L31" s="103">
        <f aca="true" t="shared" si="24" ref="L31">SUM(L32:L42)</f>
        <v>87070</v>
      </c>
    </row>
    <row r="32" spans="1:12" ht="12.75" hidden="1" outlineLevel="3">
      <c r="A32" s="23" t="s">
        <v>181</v>
      </c>
      <c r="B32" s="24"/>
      <c r="C32" s="23"/>
      <c r="D32" s="24">
        <v>633001</v>
      </c>
      <c r="E32" s="102" t="s">
        <v>225</v>
      </c>
      <c r="F32" s="103">
        <v>5246.5</v>
      </c>
      <c r="G32" s="103">
        <v>3848.04</v>
      </c>
      <c r="H32" s="103">
        <v>7000</v>
      </c>
      <c r="I32" s="103">
        <v>7000</v>
      </c>
      <c r="J32" s="103">
        <v>10000</v>
      </c>
      <c r="K32" s="103">
        <v>10000</v>
      </c>
      <c r="L32" s="103">
        <v>10000</v>
      </c>
    </row>
    <row r="33" spans="1:12" ht="12.75" hidden="1" outlineLevel="3">
      <c r="A33" s="23" t="s">
        <v>181</v>
      </c>
      <c r="B33" s="24"/>
      <c r="C33" s="23"/>
      <c r="D33" s="24">
        <v>633002</v>
      </c>
      <c r="E33" s="102" t="s">
        <v>2</v>
      </c>
      <c r="F33" s="103">
        <v>426.81</v>
      </c>
      <c r="G33" s="103">
        <v>5799.85</v>
      </c>
      <c r="H33" s="103">
        <v>6000</v>
      </c>
      <c r="I33" s="103">
        <v>6000</v>
      </c>
      <c r="J33" s="103">
        <v>10000</v>
      </c>
      <c r="K33" s="103">
        <v>10000</v>
      </c>
      <c r="L33" s="103">
        <v>10000</v>
      </c>
    </row>
    <row r="34" spans="1:12" ht="12.75" hidden="1" outlineLevel="3">
      <c r="A34" s="23" t="s">
        <v>181</v>
      </c>
      <c r="B34" s="24"/>
      <c r="C34" s="23"/>
      <c r="D34" s="24">
        <v>633003</v>
      </c>
      <c r="E34" s="102" t="s">
        <v>362</v>
      </c>
      <c r="F34" s="103">
        <v>0</v>
      </c>
      <c r="G34" s="103">
        <v>0</v>
      </c>
      <c r="H34" s="103">
        <v>0</v>
      </c>
      <c r="I34" s="103">
        <v>0</v>
      </c>
      <c r="J34" s="103">
        <v>1000</v>
      </c>
      <c r="K34" s="103">
        <v>1000</v>
      </c>
      <c r="L34" s="103">
        <v>1000</v>
      </c>
    </row>
    <row r="35" spans="1:12" ht="12.75" hidden="1" outlineLevel="3">
      <c r="A35" s="23" t="s">
        <v>181</v>
      </c>
      <c r="B35" s="24"/>
      <c r="C35" s="23"/>
      <c r="D35" s="24">
        <v>633004</v>
      </c>
      <c r="E35" s="102" t="s">
        <v>299</v>
      </c>
      <c r="F35" s="103">
        <v>83.44</v>
      </c>
      <c r="G35" s="103">
        <v>1419.14</v>
      </c>
      <c r="H35" s="103">
        <v>2000</v>
      </c>
      <c r="I35" s="103">
        <v>2000</v>
      </c>
      <c r="J35" s="103">
        <v>5000</v>
      </c>
      <c r="K35" s="103">
        <v>5000</v>
      </c>
      <c r="L35" s="103">
        <v>5000</v>
      </c>
    </row>
    <row r="36" spans="1:12" ht="12.75" hidden="1" outlineLevel="3">
      <c r="A36" s="23" t="s">
        <v>181</v>
      </c>
      <c r="B36" s="24"/>
      <c r="C36" s="23"/>
      <c r="D36" s="24">
        <v>633006</v>
      </c>
      <c r="E36" s="102" t="s">
        <v>198</v>
      </c>
      <c r="F36" s="103">
        <f>7587.77+759.23</f>
        <v>8347</v>
      </c>
      <c r="G36" s="103">
        <f>10712.44+248.21</f>
        <v>10960.65</v>
      </c>
      <c r="H36" s="103">
        <v>15000</v>
      </c>
      <c r="I36" s="103">
        <v>15000</v>
      </c>
      <c r="J36" s="103">
        <v>34690</v>
      </c>
      <c r="K36" s="103">
        <v>35070</v>
      </c>
      <c r="L36" s="103">
        <v>35070</v>
      </c>
    </row>
    <row r="37" spans="1:12" ht="12.75" hidden="1" outlineLevel="3">
      <c r="A37" s="23" t="s">
        <v>181</v>
      </c>
      <c r="B37" s="24"/>
      <c r="C37" s="23"/>
      <c r="D37" s="24">
        <v>633009</v>
      </c>
      <c r="E37" s="102" t="s">
        <v>488</v>
      </c>
      <c r="F37" s="103">
        <v>4755.26</v>
      </c>
      <c r="G37" s="103">
        <v>25313.5</v>
      </c>
      <c r="H37" s="103">
        <v>20000</v>
      </c>
      <c r="I37" s="103">
        <v>20000</v>
      </c>
      <c r="J37" s="103">
        <v>20000</v>
      </c>
      <c r="K37" s="103">
        <v>20000</v>
      </c>
      <c r="L37" s="103">
        <v>20000</v>
      </c>
    </row>
    <row r="38" spans="1:12" ht="12.75" hidden="1" outlineLevel="3">
      <c r="A38" s="23" t="s">
        <v>181</v>
      </c>
      <c r="B38" s="24"/>
      <c r="C38" s="23"/>
      <c r="D38" s="24">
        <v>633010</v>
      </c>
      <c r="E38" s="102" t="s">
        <v>200</v>
      </c>
      <c r="F38" s="103">
        <v>0</v>
      </c>
      <c r="G38" s="103">
        <v>718.8</v>
      </c>
      <c r="H38" s="103">
        <v>1000</v>
      </c>
      <c r="I38" s="103">
        <v>1000</v>
      </c>
      <c r="J38" s="103">
        <v>1800</v>
      </c>
      <c r="K38" s="103">
        <v>1800</v>
      </c>
      <c r="L38" s="103">
        <v>1800</v>
      </c>
    </row>
    <row r="39" spans="1:12" ht="12.75" hidden="1" outlineLevel="3">
      <c r="A39" s="23" t="s">
        <v>181</v>
      </c>
      <c r="B39" s="24"/>
      <c r="C39" s="23"/>
      <c r="D39" s="24">
        <v>633011</v>
      </c>
      <c r="E39" s="102" t="s">
        <v>300</v>
      </c>
      <c r="F39" s="103">
        <v>0</v>
      </c>
      <c r="G39" s="103">
        <v>20</v>
      </c>
      <c r="H39" s="103">
        <v>120</v>
      </c>
      <c r="I39" s="103">
        <v>120</v>
      </c>
      <c r="J39" s="103">
        <v>200</v>
      </c>
      <c r="K39" s="103">
        <v>200</v>
      </c>
      <c r="L39" s="103">
        <v>200</v>
      </c>
    </row>
    <row r="40" spans="1:12" ht="12.75" hidden="1" outlineLevel="3">
      <c r="A40" s="23" t="s">
        <v>181</v>
      </c>
      <c r="B40" s="24"/>
      <c r="C40" s="23"/>
      <c r="D40" s="24">
        <v>633013</v>
      </c>
      <c r="E40" s="102" t="s">
        <v>298</v>
      </c>
      <c r="F40" s="103">
        <v>0</v>
      </c>
      <c r="G40" s="103">
        <v>34.56</v>
      </c>
      <c r="H40" s="103">
        <v>300</v>
      </c>
      <c r="I40" s="103">
        <v>300</v>
      </c>
      <c r="J40" s="103">
        <v>1000</v>
      </c>
      <c r="K40" s="103">
        <v>1000</v>
      </c>
      <c r="L40" s="103">
        <v>1000</v>
      </c>
    </row>
    <row r="41" spans="1:12" ht="12.75" hidden="1" outlineLevel="3">
      <c r="A41" s="23" t="s">
        <v>181</v>
      </c>
      <c r="B41" s="24"/>
      <c r="C41" s="23"/>
      <c r="D41" s="24">
        <v>633016</v>
      </c>
      <c r="E41" s="102" t="s">
        <v>4</v>
      </c>
      <c r="F41" s="103">
        <v>1000</v>
      </c>
      <c r="G41" s="103">
        <v>2046.25</v>
      </c>
      <c r="H41" s="103">
        <v>1000</v>
      </c>
      <c r="I41" s="103">
        <v>1000</v>
      </c>
      <c r="J41" s="103">
        <v>1000</v>
      </c>
      <c r="K41" s="103">
        <v>1000</v>
      </c>
      <c r="L41" s="103">
        <v>1000</v>
      </c>
    </row>
    <row r="42" spans="1:12" ht="12.75" hidden="1" outlineLevel="3">
      <c r="A42" s="23" t="s">
        <v>181</v>
      </c>
      <c r="B42" s="24"/>
      <c r="C42" s="23"/>
      <c r="D42" s="24">
        <v>633018</v>
      </c>
      <c r="E42" s="102" t="s">
        <v>414</v>
      </c>
      <c r="F42" s="103">
        <v>352.29</v>
      </c>
      <c r="G42" s="103">
        <v>2302.86</v>
      </c>
      <c r="H42" s="103">
        <v>2000</v>
      </c>
      <c r="I42" s="103">
        <v>2000</v>
      </c>
      <c r="J42" s="103">
        <v>2000</v>
      </c>
      <c r="K42" s="103">
        <v>2000</v>
      </c>
      <c r="L42" s="103">
        <v>2000</v>
      </c>
    </row>
    <row r="43" spans="1:12" ht="12.75" outlineLevel="2" collapsed="1">
      <c r="A43" s="23" t="s">
        <v>181</v>
      </c>
      <c r="B43" s="24"/>
      <c r="C43" s="23" t="s">
        <v>178</v>
      </c>
      <c r="D43" s="24"/>
      <c r="E43" s="102" t="s">
        <v>301</v>
      </c>
      <c r="F43" s="103">
        <f aca="true" t="shared" si="25" ref="F43:L43">F44</f>
        <v>308</v>
      </c>
      <c r="G43" s="103">
        <f t="shared" si="25"/>
        <v>839</v>
      </c>
      <c r="H43" s="103">
        <f t="shared" si="25"/>
        <v>1000</v>
      </c>
      <c r="I43" s="103">
        <f t="shared" si="25"/>
        <v>1000</v>
      </c>
      <c r="J43" s="103">
        <f t="shared" si="25"/>
        <v>1000</v>
      </c>
      <c r="K43" s="103">
        <f t="shared" si="25"/>
        <v>1000</v>
      </c>
      <c r="L43" s="103">
        <f t="shared" si="25"/>
        <v>1000</v>
      </c>
    </row>
    <row r="44" spans="1:12" ht="12.75" hidden="1" outlineLevel="3">
      <c r="A44" s="23" t="s">
        <v>181</v>
      </c>
      <c r="B44" s="24"/>
      <c r="C44" s="23"/>
      <c r="D44" s="24">
        <v>634004</v>
      </c>
      <c r="E44" s="102" t="s">
        <v>319</v>
      </c>
      <c r="F44" s="103">
        <v>308</v>
      </c>
      <c r="G44" s="103">
        <v>839</v>
      </c>
      <c r="H44" s="103">
        <v>1000</v>
      </c>
      <c r="I44" s="103">
        <v>1000</v>
      </c>
      <c r="J44" s="103">
        <v>1000</v>
      </c>
      <c r="K44" s="103">
        <v>1000</v>
      </c>
      <c r="L44" s="103">
        <v>1000</v>
      </c>
    </row>
    <row r="45" spans="1:12" ht="12.75" outlineLevel="2" collapsed="1">
      <c r="A45" s="23" t="s">
        <v>181</v>
      </c>
      <c r="B45" s="24"/>
      <c r="C45" s="23" t="s">
        <v>176</v>
      </c>
      <c r="D45" s="24"/>
      <c r="E45" s="102" t="s">
        <v>201</v>
      </c>
      <c r="F45" s="103">
        <f aca="true" t="shared" si="26" ref="F45:I45">SUM(F46:F50)</f>
        <v>565</v>
      </c>
      <c r="G45" s="103">
        <f t="shared" si="26"/>
        <v>2884.12</v>
      </c>
      <c r="H45" s="103">
        <f t="shared" si="26"/>
        <v>8000</v>
      </c>
      <c r="I45" s="103">
        <f t="shared" si="26"/>
        <v>8000</v>
      </c>
      <c r="J45" s="103">
        <f aca="true" t="shared" si="27" ref="J45">SUM(J46:J50)</f>
        <v>8000</v>
      </c>
      <c r="K45" s="103">
        <f aca="true" t="shared" si="28" ref="K45">SUM(K46:K50)</f>
        <v>8000</v>
      </c>
      <c r="L45" s="103">
        <f aca="true" t="shared" si="29" ref="L45">SUM(L46:L50)</f>
        <v>8000</v>
      </c>
    </row>
    <row r="46" spans="1:12" ht="12.75" hidden="1" outlineLevel="3">
      <c r="A46" s="23" t="s">
        <v>181</v>
      </c>
      <c r="B46" s="24"/>
      <c r="C46" s="23"/>
      <c r="D46" s="24">
        <v>635002</v>
      </c>
      <c r="E46" s="102" t="s">
        <v>312</v>
      </c>
      <c r="F46" s="103">
        <v>245</v>
      </c>
      <c r="G46" s="103">
        <v>397.5</v>
      </c>
      <c r="H46" s="103">
        <v>500</v>
      </c>
      <c r="I46" s="103">
        <v>500</v>
      </c>
      <c r="J46" s="103">
        <v>500</v>
      </c>
      <c r="K46" s="103">
        <v>500</v>
      </c>
      <c r="L46" s="103">
        <v>500</v>
      </c>
    </row>
    <row r="47" spans="1:12" ht="12.75" hidden="1" outlineLevel="3">
      <c r="A47" s="23" t="s">
        <v>181</v>
      </c>
      <c r="B47" s="24"/>
      <c r="C47" s="23"/>
      <c r="D47" s="24">
        <v>635004</v>
      </c>
      <c r="E47" s="102" t="s">
        <v>546</v>
      </c>
      <c r="F47" s="103">
        <v>0</v>
      </c>
      <c r="G47" s="103">
        <v>941.42</v>
      </c>
      <c r="H47" s="103">
        <v>3000</v>
      </c>
      <c r="I47" s="103">
        <v>3000</v>
      </c>
      <c r="J47" s="103">
        <v>3000</v>
      </c>
      <c r="K47" s="103">
        <v>3000</v>
      </c>
      <c r="L47" s="103">
        <v>3000</v>
      </c>
    </row>
    <row r="48" spans="1:12" ht="12.75" hidden="1" outlineLevel="3">
      <c r="A48" s="23" t="s">
        <v>181</v>
      </c>
      <c r="B48" s="24"/>
      <c r="C48" s="23"/>
      <c r="D48" s="24">
        <v>635006</v>
      </c>
      <c r="E48" s="102" t="s">
        <v>213</v>
      </c>
      <c r="F48" s="103">
        <v>0</v>
      </c>
      <c r="G48" s="103">
        <v>1171.2</v>
      </c>
      <c r="H48" s="103">
        <v>3000</v>
      </c>
      <c r="I48" s="103">
        <v>3000</v>
      </c>
      <c r="J48" s="103">
        <v>3000</v>
      </c>
      <c r="K48" s="103">
        <v>3000</v>
      </c>
      <c r="L48" s="103">
        <v>3000</v>
      </c>
    </row>
    <row r="49" spans="1:12" ht="12.75" hidden="1" outlineLevel="3">
      <c r="A49" s="23" t="s">
        <v>181</v>
      </c>
      <c r="B49" s="24"/>
      <c r="C49" s="23"/>
      <c r="D49" s="24">
        <v>635008</v>
      </c>
      <c r="E49" s="102" t="s">
        <v>445</v>
      </c>
      <c r="F49" s="103">
        <v>0</v>
      </c>
      <c r="G49" s="103">
        <v>0</v>
      </c>
      <c r="H49" s="103">
        <v>1000</v>
      </c>
      <c r="I49" s="103">
        <v>1000</v>
      </c>
      <c r="J49" s="103">
        <v>1000</v>
      </c>
      <c r="K49" s="103">
        <v>1000</v>
      </c>
      <c r="L49" s="103">
        <v>1000</v>
      </c>
    </row>
    <row r="50" spans="1:12" ht="12.75" hidden="1" outlineLevel="3">
      <c r="A50" s="23" t="s">
        <v>181</v>
      </c>
      <c r="B50" s="24"/>
      <c r="C50" s="23"/>
      <c r="D50" s="24">
        <v>635009</v>
      </c>
      <c r="E50" s="102" t="s">
        <v>324</v>
      </c>
      <c r="F50" s="103">
        <v>320</v>
      </c>
      <c r="G50" s="103">
        <v>374</v>
      </c>
      <c r="H50" s="103">
        <v>500</v>
      </c>
      <c r="I50" s="103">
        <v>500</v>
      </c>
      <c r="J50" s="103">
        <v>500</v>
      </c>
      <c r="K50" s="103">
        <v>500</v>
      </c>
      <c r="L50" s="103">
        <v>500</v>
      </c>
    </row>
    <row r="51" spans="1:12" ht="12.75" outlineLevel="2" collapsed="1">
      <c r="A51" s="23" t="s">
        <v>181</v>
      </c>
      <c r="B51" s="24"/>
      <c r="C51" s="23" t="s">
        <v>202</v>
      </c>
      <c r="D51" s="24"/>
      <c r="E51" s="102" t="s">
        <v>203</v>
      </c>
      <c r="F51" s="103">
        <f aca="true" t="shared" si="30" ref="F51:I51">SUM(F52:F53)</f>
        <v>405.05</v>
      </c>
      <c r="G51" s="103">
        <f t="shared" si="30"/>
        <v>1304.62</v>
      </c>
      <c r="H51" s="103">
        <f t="shared" si="30"/>
        <v>1500</v>
      </c>
      <c r="I51" s="103">
        <f t="shared" si="30"/>
        <v>1500</v>
      </c>
      <c r="J51" s="103">
        <f aca="true" t="shared" si="31" ref="J51">SUM(J52:J53)</f>
        <v>1500</v>
      </c>
      <c r="K51" s="103">
        <f aca="true" t="shared" si="32" ref="K51">SUM(K52:K53)</f>
        <v>1500</v>
      </c>
      <c r="L51" s="103">
        <f aca="true" t="shared" si="33" ref="L51">SUM(L52:L53)</f>
        <v>1500</v>
      </c>
    </row>
    <row r="52" spans="1:12" ht="12.75" hidden="1" outlineLevel="3">
      <c r="A52" s="23" t="s">
        <v>181</v>
      </c>
      <c r="B52" s="24"/>
      <c r="C52" s="23"/>
      <c r="D52" s="24">
        <v>636001</v>
      </c>
      <c r="E52" s="102" t="s">
        <v>447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</row>
    <row r="53" spans="1:12" ht="12.75" hidden="1" outlineLevel="3">
      <c r="A53" s="23" t="s">
        <v>181</v>
      </c>
      <c r="B53" s="24"/>
      <c r="C53" s="23"/>
      <c r="D53" s="24">
        <v>636002</v>
      </c>
      <c r="E53" s="102" t="s">
        <v>487</v>
      </c>
      <c r="F53" s="103">
        <v>405.05</v>
      </c>
      <c r="G53" s="103">
        <v>1304.62</v>
      </c>
      <c r="H53" s="103">
        <v>1500</v>
      </c>
      <c r="I53" s="103">
        <v>1500</v>
      </c>
      <c r="J53" s="103">
        <v>1500</v>
      </c>
      <c r="K53" s="103">
        <v>1500</v>
      </c>
      <c r="L53" s="103">
        <v>1500</v>
      </c>
    </row>
    <row r="54" spans="1:12" ht="12.75" outlineLevel="2" collapsed="1">
      <c r="A54" s="23" t="s">
        <v>181</v>
      </c>
      <c r="B54" s="24"/>
      <c r="C54" s="23" t="s">
        <v>168</v>
      </c>
      <c r="D54" s="24"/>
      <c r="E54" s="102" t="s">
        <v>206</v>
      </c>
      <c r="F54" s="103">
        <f aca="true" t="shared" si="34" ref="F54:I54">SUM(F55:F70)</f>
        <v>58797.789999999986</v>
      </c>
      <c r="G54" s="103">
        <f t="shared" si="34"/>
        <v>58849.88</v>
      </c>
      <c r="H54" s="103">
        <f t="shared" si="34"/>
        <v>73600</v>
      </c>
      <c r="I54" s="103">
        <f t="shared" si="34"/>
        <v>73600</v>
      </c>
      <c r="J54" s="103">
        <f aca="true" t="shared" si="35" ref="J54">SUM(J55:J70)</f>
        <v>77500</v>
      </c>
      <c r="K54" s="103">
        <f aca="true" t="shared" si="36" ref="K54">SUM(K55:K70)</f>
        <v>77500</v>
      </c>
      <c r="L54" s="103">
        <f aca="true" t="shared" si="37" ref="L54">SUM(L55:L70)</f>
        <v>77500</v>
      </c>
    </row>
    <row r="55" spans="1:12" ht="12.75" hidden="1" outlineLevel="3">
      <c r="A55" s="23" t="s">
        <v>181</v>
      </c>
      <c r="B55" s="24"/>
      <c r="C55" s="23"/>
      <c r="D55" s="24">
        <v>637001</v>
      </c>
      <c r="E55" s="102" t="s">
        <v>207</v>
      </c>
      <c r="F55" s="103">
        <v>895</v>
      </c>
      <c r="G55" s="103">
        <v>459.8</v>
      </c>
      <c r="H55" s="103">
        <v>1500</v>
      </c>
      <c r="I55" s="103">
        <v>1500</v>
      </c>
      <c r="J55" s="103">
        <v>1500</v>
      </c>
      <c r="K55" s="103">
        <v>1500</v>
      </c>
      <c r="L55" s="103">
        <v>1500</v>
      </c>
    </row>
    <row r="56" spans="1:12" ht="12.75" hidden="1" outlineLevel="3">
      <c r="A56" s="23" t="s">
        <v>181</v>
      </c>
      <c r="B56" s="24"/>
      <c r="C56" s="23"/>
      <c r="D56" s="24">
        <v>637002</v>
      </c>
      <c r="E56" s="102" t="s">
        <v>14</v>
      </c>
      <c r="F56" s="103">
        <v>0</v>
      </c>
      <c r="G56" s="103">
        <f>340+151.55</f>
        <v>491.55</v>
      </c>
      <c r="H56" s="103">
        <v>500</v>
      </c>
      <c r="I56" s="103">
        <v>500</v>
      </c>
      <c r="J56" s="103">
        <v>1000</v>
      </c>
      <c r="K56" s="103">
        <v>1000</v>
      </c>
      <c r="L56" s="103">
        <v>1000</v>
      </c>
    </row>
    <row r="57" spans="1:12" ht="12.75" hidden="1" outlineLevel="3">
      <c r="A57" s="23" t="s">
        <v>181</v>
      </c>
      <c r="B57" s="24"/>
      <c r="C57" s="23"/>
      <c r="D57" s="24">
        <v>637004</v>
      </c>
      <c r="E57" s="102" t="s">
        <v>208</v>
      </c>
      <c r="F57" s="103">
        <v>4022.79</v>
      </c>
      <c r="G57" s="103">
        <v>5517.83</v>
      </c>
      <c r="H57" s="103">
        <v>6000</v>
      </c>
      <c r="I57" s="103">
        <v>6000</v>
      </c>
      <c r="J57" s="103">
        <v>6000</v>
      </c>
      <c r="K57" s="103">
        <v>6000</v>
      </c>
      <c r="L57" s="103">
        <v>6000</v>
      </c>
    </row>
    <row r="58" spans="1:12" ht="12.75" hidden="1" outlineLevel="3">
      <c r="A58" s="23" t="s">
        <v>181</v>
      </c>
      <c r="B58" s="24"/>
      <c r="C58" s="23"/>
      <c r="D58" s="24">
        <v>637005</v>
      </c>
      <c r="E58" s="102" t="s">
        <v>214</v>
      </c>
      <c r="F58" s="103">
        <v>1440</v>
      </c>
      <c r="G58" s="103">
        <v>1216.92</v>
      </c>
      <c r="H58" s="103">
        <v>1500</v>
      </c>
      <c r="I58" s="103">
        <v>1500</v>
      </c>
      <c r="J58" s="103">
        <v>2000</v>
      </c>
      <c r="K58" s="103">
        <v>2000</v>
      </c>
      <c r="L58" s="103">
        <v>2000</v>
      </c>
    </row>
    <row r="59" spans="1:12" ht="12.75" hidden="1" outlineLevel="3">
      <c r="A59" s="23" t="s">
        <v>181</v>
      </c>
      <c r="B59" s="24"/>
      <c r="C59" s="23"/>
      <c r="D59" s="24">
        <v>637006</v>
      </c>
      <c r="E59" s="102" t="s">
        <v>216</v>
      </c>
      <c r="F59" s="103">
        <v>124</v>
      </c>
      <c r="G59" s="103">
        <v>297</v>
      </c>
      <c r="H59" s="103">
        <v>200</v>
      </c>
      <c r="I59" s="103">
        <v>200</v>
      </c>
      <c r="J59" s="103">
        <v>200</v>
      </c>
      <c r="K59" s="103">
        <v>200</v>
      </c>
      <c r="L59" s="103">
        <v>200</v>
      </c>
    </row>
    <row r="60" spans="1:12" ht="12.75" hidden="1" outlineLevel="3">
      <c r="A60" s="23" t="s">
        <v>181</v>
      </c>
      <c r="B60" s="24"/>
      <c r="C60" s="23"/>
      <c r="D60" s="24">
        <v>637006</v>
      </c>
      <c r="E60" s="102" t="s">
        <v>458</v>
      </c>
      <c r="F60" s="103">
        <v>0</v>
      </c>
      <c r="G60" s="103">
        <v>1170.99</v>
      </c>
      <c r="H60" s="103">
        <v>1200</v>
      </c>
      <c r="I60" s="103">
        <v>1200</v>
      </c>
      <c r="J60" s="103">
        <v>1200</v>
      </c>
      <c r="K60" s="103">
        <v>1200</v>
      </c>
      <c r="L60" s="103">
        <v>1200</v>
      </c>
    </row>
    <row r="61" spans="1:12" ht="12.75" hidden="1" outlineLevel="3">
      <c r="A61" s="23" t="s">
        <v>181</v>
      </c>
      <c r="B61" s="24"/>
      <c r="C61" s="23"/>
      <c r="D61" s="24">
        <v>637007</v>
      </c>
      <c r="E61" s="102" t="s">
        <v>392</v>
      </c>
      <c r="F61" s="103">
        <v>6792</v>
      </c>
      <c r="G61" s="103">
        <v>4211</v>
      </c>
      <c r="H61" s="103">
        <v>5000</v>
      </c>
      <c r="I61" s="103">
        <v>5000</v>
      </c>
      <c r="J61" s="103">
        <v>5000</v>
      </c>
      <c r="K61" s="103">
        <v>5000</v>
      </c>
      <c r="L61" s="103">
        <v>5000</v>
      </c>
    </row>
    <row r="62" spans="1:12" ht="12.75" hidden="1" outlineLevel="3">
      <c r="A62" s="23" t="s">
        <v>181</v>
      </c>
      <c r="B62" s="24"/>
      <c r="C62" s="23"/>
      <c r="D62" s="24">
        <v>637012</v>
      </c>
      <c r="E62" s="102" t="s">
        <v>425</v>
      </c>
      <c r="F62" s="103">
        <f>89.27+145.63</f>
        <v>234.89999999999998</v>
      </c>
      <c r="G62" s="103">
        <v>260</v>
      </c>
      <c r="H62" s="103">
        <v>300</v>
      </c>
      <c r="I62" s="103">
        <v>300</v>
      </c>
      <c r="J62" s="103">
        <v>300</v>
      </c>
      <c r="K62" s="103">
        <v>300</v>
      </c>
      <c r="L62" s="103">
        <v>300</v>
      </c>
    </row>
    <row r="63" spans="1:12" ht="12.75" hidden="1" outlineLevel="3">
      <c r="A63" s="23" t="s">
        <v>181</v>
      </c>
      <c r="B63" s="24"/>
      <c r="C63" s="23"/>
      <c r="D63" s="24">
        <v>637014</v>
      </c>
      <c r="E63" s="102" t="s">
        <v>20</v>
      </c>
      <c r="F63" s="103">
        <v>19447.8</v>
      </c>
      <c r="G63" s="103">
        <v>22784</v>
      </c>
      <c r="H63" s="103">
        <v>25000</v>
      </c>
      <c r="I63" s="103">
        <v>25000</v>
      </c>
      <c r="J63" s="103">
        <v>27000</v>
      </c>
      <c r="K63" s="103">
        <v>27000</v>
      </c>
      <c r="L63" s="103">
        <v>27000</v>
      </c>
    </row>
    <row r="64" spans="1:12" ht="12.75" hidden="1" outlineLevel="3">
      <c r="A64" s="23" t="s">
        <v>181</v>
      </c>
      <c r="B64" s="24"/>
      <c r="C64" s="23"/>
      <c r="D64" s="24">
        <v>637015</v>
      </c>
      <c r="E64" s="102" t="s">
        <v>573</v>
      </c>
      <c r="F64" s="103">
        <v>1648.38</v>
      </c>
      <c r="G64" s="103">
        <v>1095.82</v>
      </c>
      <c r="H64" s="103">
        <v>2500</v>
      </c>
      <c r="I64" s="103">
        <v>2500</v>
      </c>
      <c r="J64" s="103">
        <v>3000</v>
      </c>
      <c r="K64" s="103">
        <v>3000</v>
      </c>
      <c r="L64" s="103">
        <v>3000</v>
      </c>
    </row>
    <row r="65" spans="1:12" ht="12.75" hidden="1" outlineLevel="3">
      <c r="A65" s="23" t="s">
        <v>181</v>
      </c>
      <c r="B65" s="24"/>
      <c r="C65" s="23"/>
      <c r="D65" s="24">
        <v>637016</v>
      </c>
      <c r="E65" s="102" t="s">
        <v>53</v>
      </c>
      <c r="F65" s="103">
        <v>4683.45</v>
      </c>
      <c r="G65" s="103">
        <v>5713.35</v>
      </c>
      <c r="H65" s="103">
        <v>6700</v>
      </c>
      <c r="I65" s="103">
        <v>6700</v>
      </c>
      <c r="J65" s="103">
        <v>7100</v>
      </c>
      <c r="K65" s="103">
        <v>7100</v>
      </c>
      <c r="L65" s="103">
        <v>7100</v>
      </c>
    </row>
    <row r="66" spans="1:12" ht="12.75" hidden="1" outlineLevel="3">
      <c r="A66" s="23" t="s">
        <v>181</v>
      </c>
      <c r="B66" s="24"/>
      <c r="C66" s="23"/>
      <c r="D66" s="24">
        <v>637027</v>
      </c>
      <c r="E66" s="102" t="s">
        <v>215</v>
      </c>
      <c r="F66" s="103">
        <v>16851.48</v>
      </c>
      <c r="G66" s="103">
        <v>13336.29</v>
      </c>
      <c r="H66" s="103">
        <v>20000</v>
      </c>
      <c r="I66" s="103">
        <v>20000</v>
      </c>
      <c r="J66" s="103">
        <v>20000</v>
      </c>
      <c r="K66" s="103">
        <v>20000</v>
      </c>
      <c r="L66" s="103">
        <v>20000</v>
      </c>
    </row>
    <row r="67" spans="1:12" ht="12.75" hidden="1" outlineLevel="3">
      <c r="A67" s="23" t="s">
        <v>181</v>
      </c>
      <c r="B67" s="24"/>
      <c r="C67" s="23"/>
      <c r="D67" s="24">
        <v>637031</v>
      </c>
      <c r="E67" s="102" t="s">
        <v>371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</row>
    <row r="68" spans="1:12" ht="12.75" hidden="1" outlineLevel="3">
      <c r="A68" s="23" t="s">
        <v>181</v>
      </c>
      <c r="B68" s="24"/>
      <c r="C68" s="23"/>
      <c r="D68" s="24">
        <v>637035</v>
      </c>
      <c r="E68" s="102" t="s">
        <v>446</v>
      </c>
      <c r="F68" s="103">
        <v>2591.37</v>
      </c>
      <c r="G68" s="103">
        <f>2182.95+3.78</f>
        <v>2186.73</v>
      </c>
      <c r="H68" s="103">
        <v>2500</v>
      </c>
      <c r="I68" s="103">
        <v>2500</v>
      </c>
      <c r="J68" s="103">
        <v>2500</v>
      </c>
      <c r="K68" s="103">
        <v>2500</v>
      </c>
      <c r="L68" s="103">
        <v>2500</v>
      </c>
    </row>
    <row r="69" spans="1:12" ht="12.75" hidden="1" outlineLevel="3">
      <c r="A69" s="23" t="s">
        <v>181</v>
      </c>
      <c r="B69" s="24"/>
      <c r="C69" s="23"/>
      <c r="D69" s="24">
        <v>637036</v>
      </c>
      <c r="E69" s="102" t="s">
        <v>323</v>
      </c>
      <c r="F69" s="103">
        <v>21.38</v>
      </c>
      <c r="G69" s="103">
        <v>0</v>
      </c>
      <c r="H69" s="103">
        <v>500</v>
      </c>
      <c r="I69" s="103">
        <v>500</v>
      </c>
      <c r="J69" s="103">
        <v>500</v>
      </c>
      <c r="K69" s="103">
        <v>500</v>
      </c>
      <c r="L69" s="103">
        <v>500</v>
      </c>
    </row>
    <row r="70" spans="1:12" ht="12.75" hidden="1" outlineLevel="3">
      <c r="A70" s="23" t="s">
        <v>181</v>
      </c>
      <c r="B70" s="24"/>
      <c r="C70" s="23"/>
      <c r="D70" s="24">
        <v>637040</v>
      </c>
      <c r="E70" s="102" t="s">
        <v>411</v>
      </c>
      <c r="F70" s="103">
        <v>45.24</v>
      </c>
      <c r="G70" s="103">
        <v>108.6</v>
      </c>
      <c r="H70" s="103">
        <v>200</v>
      </c>
      <c r="I70" s="103">
        <v>200</v>
      </c>
      <c r="J70" s="103">
        <v>200</v>
      </c>
      <c r="K70" s="103">
        <v>200</v>
      </c>
      <c r="L70" s="103">
        <v>200</v>
      </c>
    </row>
    <row r="71" spans="1:12" ht="15.75">
      <c r="A71" s="169" t="s">
        <v>74</v>
      </c>
      <c r="B71" s="169"/>
      <c r="C71" s="169"/>
      <c r="D71" s="133" t="s">
        <v>151</v>
      </c>
      <c r="E71" s="133"/>
      <c r="F71" s="101">
        <f aca="true" t="shared" si="38" ref="F71:I71">F72+F74+F84</f>
        <v>180781.03</v>
      </c>
      <c r="G71" s="101">
        <f t="shared" si="38"/>
        <v>177954.67</v>
      </c>
      <c r="H71" s="101">
        <f t="shared" si="38"/>
        <v>200000</v>
      </c>
      <c r="I71" s="101">
        <f t="shared" si="38"/>
        <v>200000</v>
      </c>
      <c r="J71" s="101">
        <f aca="true" t="shared" si="39" ref="J71:K71">J72+J74+J84</f>
        <v>227250</v>
      </c>
      <c r="K71" s="101">
        <f t="shared" si="39"/>
        <v>235960</v>
      </c>
      <c r="L71" s="101">
        <f aca="true" t="shared" si="40" ref="L71">L72+L74+L84</f>
        <v>235960</v>
      </c>
    </row>
    <row r="72" spans="1:12" ht="12.75" outlineLevel="1">
      <c r="A72" s="23" t="s">
        <v>94</v>
      </c>
      <c r="B72" s="24">
        <v>610</v>
      </c>
      <c r="C72" s="23"/>
      <c r="D72" s="24"/>
      <c r="E72" s="102" t="s">
        <v>276</v>
      </c>
      <c r="F72" s="103">
        <f aca="true" t="shared" si="41" ref="F72:L72">F73</f>
        <v>121596.5</v>
      </c>
      <c r="G72" s="103">
        <f t="shared" si="41"/>
        <v>127557.99</v>
      </c>
      <c r="H72" s="103">
        <f t="shared" si="41"/>
        <v>135000</v>
      </c>
      <c r="I72" s="103">
        <f t="shared" si="41"/>
        <v>135000</v>
      </c>
      <c r="J72" s="103">
        <f t="shared" si="41"/>
        <v>155000</v>
      </c>
      <c r="K72" s="103">
        <f t="shared" si="41"/>
        <v>160000</v>
      </c>
      <c r="L72" s="103">
        <f t="shared" si="41"/>
        <v>160000</v>
      </c>
    </row>
    <row r="73" spans="1:12" ht="12.75" outlineLevel="2">
      <c r="A73" s="23" t="s">
        <v>94</v>
      </c>
      <c r="B73" s="24"/>
      <c r="C73" s="24">
        <v>611</v>
      </c>
      <c r="D73" s="24"/>
      <c r="E73" s="102" t="s">
        <v>0</v>
      </c>
      <c r="F73" s="103">
        <v>121596.5</v>
      </c>
      <c r="G73" s="103">
        <v>127557.99</v>
      </c>
      <c r="H73" s="103">
        <v>135000</v>
      </c>
      <c r="I73" s="103">
        <v>135000</v>
      </c>
      <c r="J73" s="103">
        <v>155000</v>
      </c>
      <c r="K73" s="103">
        <v>160000</v>
      </c>
      <c r="L73" s="103">
        <v>160000</v>
      </c>
    </row>
    <row r="74" spans="1:12" ht="12.75" outlineLevel="1">
      <c r="A74" s="23" t="s">
        <v>94</v>
      </c>
      <c r="B74" s="24">
        <v>620</v>
      </c>
      <c r="C74" s="24"/>
      <c r="D74" s="24"/>
      <c r="E74" s="102" t="s">
        <v>185</v>
      </c>
      <c r="F74" s="103">
        <f aca="true" t="shared" si="42" ref="F74">SUM(F75:F77)</f>
        <v>43547.36</v>
      </c>
      <c r="G74" s="103">
        <f aca="true" t="shared" si="43" ref="G74">SUM(G75:G77)</f>
        <v>42603.600000000006</v>
      </c>
      <c r="H74" s="103">
        <f>SUM(H75:H77)</f>
        <v>47240</v>
      </c>
      <c r="I74" s="103">
        <f>SUM(I75:I77)</f>
        <v>47240</v>
      </c>
      <c r="J74" s="103">
        <f>SUM(J75:J77)</f>
        <v>54210</v>
      </c>
      <c r="K74" s="103">
        <f>SUM(K75:K77)</f>
        <v>55920</v>
      </c>
      <c r="L74" s="103">
        <f>SUM(L75:L77)</f>
        <v>55920</v>
      </c>
    </row>
    <row r="75" spans="1:12" ht="12.75" outlineLevel="2">
      <c r="A75" s="23" t="s">
        <v>94</v>
      </c>
      <c r="B75" s="24"/>
      <c r="C75" s="23" t="s">
        <v>169</v>
      </c>
      <c r="D75" s="24"/>
      <c r="E75" s="102" t="s">
        <v>186</v>
      </c>
      <c r="F75" s="103">
        <v>11630.33</v>
      </c>
      <c r="G75" s="103">
        <v>11123.84</v>
      </c>
      <c r="H75" s="103">
        <v>11200</v>
      </c>
      <c r="I75" s="103">
        <v>11200</v>
      </c>
      <c r="J75" s="103">
        <v>13000</v>
      </c>
      <c r="K75" s="103">
        <v>13300</v>
      </c>
      <c r="L75" s="103">
        <v>13300</v>
      </c>
    </row>
    <row r="76" spans="1:12" ht="12.75" outlineLevel="2">
      <c r="A76" s="23" t="s">
        <v>94</v>
      </c>
      <c r="B76" s="24"/>
      <c r="C76" s="23" t="s">
        <v>170</v>
      </c>
      <c r="D76" s="24"/>
      <c r="E76" s="102" t="s">
        <v>187</v>
      </c>
      <c r="F76" s="103">
        <v>1483.4</v>
      </c>
      <c r="G76" s="103">
        <v>2248.54</v>
      </c>
      <c r="H76" s="103">
        <v>2350</v>
      </c>
      <c r="I76" s="103">
        <v>2350</v>
      </c>
      <c r="J76" s="103">
        <v>2500</v>
      </c>
      <c r="K76" s="103">
        <v>2700</v>
      </c>
      <c r="L76" s="103">
        <v>2700</v>
      </c>
    </row>
    <row r="77" spans="1:12" ht="12.75" outlineLevel="2">
      <c r="A77" s="23" t="s">
        <v>94</v>
      </c>
      <c r="B77" s="24"/>
      <c r="C77" s="23" t="s">
        <v>171</v>
      </c>
      <c r="D77" s="24"/>
      <c r="E77" s="102" t="s">
        <v>188</v>
      </c>
      <c r="F77" s="103">
        <f aca="true" t="shared" si="44" ref="F77">SUM(F78:F83)</f>
        <v>30433.63</v>
      </c>
      <c r="G77" s="103">
        <f aca="true" t="shared" si="45" ref="G77">SUM(G78:G83)</f>
        <v>29231.22</v>
      </c>
      <c r="H77" s="103">
        <f>SUM(H78:H83)</f>
        <v>33690</v>
      </c>
      <c r="I77" s="103">
        <f>SUM(I78:I83)</f>
        <v>33690</v>
      </c>
      <c r="J77" s="103">
        <f>SUM(J78:J83)</f>
        <v>38710</v>
      </c>
      <c r="K77" s="103">
        <f>SUM(K78:K83)</f>
        <v>39920</v>
      </c>
      <c r="L77" s="103">
        <f>SUM(L78:L83)</f>
        <v>39920</v>
      </c>
    </row>
    <row r="78" spans="1:12" ht="12.75" hidden="1" outlineLevel="3">
      <c r="A78" s="23" t="s">
        <v>94</v>
      </c>
      <c r="B78" s="24"/>
      <c r="C78" s="23"/>
      <c r="D78" s="24">
        <v>625001</v>
      </c>
      <c r="E78" s="102" t="s">
        <v>189</v>
      </c>
      <c r="F78" s="103">
        <v>1707.99</v>
      </c>
      <c r="G78" s="103">
        <v>1639.68</v>
      </c>
      <c r="H78" s="103">
        <v>1890</v>
      </c>
      <c r="I78" s="103">
        <v>1890</v>
      </c>
      <c r="J78" s="103">
        <v>2170</v>
      </c>
      <c r="K78" s="103">
        <v>2240</v>
      </c>
      <c r="L78" s="103">
        <v>2240</v>
      </c>
    </row>
    <row r="79" spans="1:12" ht="12.75" hidden="1" outlineLevel="3">
      <c r="A79" s="23" t="s">
        <v>94</v>
      </c>
      <c r="B79" s="24"/>
      <c r="C79" s="23"/>
      <c r="D79" s="24">
        <v>625002</v>
      </c>
      <c r="E79" s="102" t="s">
        <v>190</v>
      </c>
      <c r="F79" s="103">
        <v>17086.53</v>
      </c>
      <c r="G79" s="103">
        <v>16403.78</v>
      </c>
      <c r="H79" s="103">
        <v>18900</v>
      </c>
      <c r="I79" s="103">
        <v>18900</v>
      </c>
      <c r="J79" s="103">
        <v>21700</v>
      </c>
      <c r="K79" s="103">
        <v>22400</v>
      </c>
      <c r="L79" s="103">
        <v>22400</v>
      </c>
    </row>
    <row r="80" spans="1:12" ht="12.75" hidden="1" outlineLevel="3">
      <c r="A80" s="23" t="s">
        <v>94</v>
      </c>
      <c r="B80" s="24"/>
      <c r="C80" s="23"/>
      <c r="D80" s="24">
        <v>625003</v>
      </c>
      <c r="E80" s="102" t="s">
        <v>191</v>
      </c>
      <c r="F80" s="103">
        <v>975.64</v>
      </c>
      <c r="G80" s="103">
        <v>936.72</v>
      </c>
      <c r="H80" s="103">
        <v>1080</v>
      </c>
      <c r="I80" s="103">
        <v>1080</v>
      </c>
      <c r="J80" s="103">
        <v>1240</v>
      </c>
      <c r="K80" s="103">
        <v>1280</v>
      </c>
      <c r="L80" s="103">
        <v>1280</v>
      </c>
    </row>
    <row r="81" spans="1:12" ht="12.75" hidden="1" outlineLevel="3">
      <c r="A81" s="23" t="s">
        <v>94</v>
      </c>
      <c r="B81" s="24"/>
      <c r="C81" s="23"/>
      <c r="D81" s="24">
        <v>625004</v>
      </c>
      <c r="E81" s="102" t="s">
        <v>192</v>
      </c>
      <c r="F81" s="103">
        <v>3650.34</v>
      </c>
      <c r="G81" s="103">
        <v>3514.69</v>
      </c>
      <c r="H81" s="103">
        <v>4050</v>
      </c>
      <c r="I81" s="103">
        <v>4050</v>
      </c>
      <c r="J81" s="103">
        <v>4650</v>
      </c>
      <c r="K81" s="103">
        <v>4800</v>
      </c>
      <c r="L81" s="103">
        <v>4800</v>
      </c>
    </row>
    <row r="82" spans="1:12" ht="12.75" hidden="1" outlineLevel="3">
      <c r="A82" s="23" t="s">
        <v>94</v>
      </c>
      <c r="B82" s="24"/>
      <c r="C82" s="23"/>
      <c r="D82" s="24">
        <v>625005</v>
      </c>
      <c r="E82" s="102" t="s">
        <v>193</v>
      </c>
      <c r="F82" s="103">
        <v>1216.45</v>
      </c>
      <c r="G82" s="103">
        <v>1171.24</v>
      </c>
      <c r="H82" s="103">
        <v>1350</v>
      </c>
      <c r="I82" s="103">
        <v>1350</v>
      </c>
      <c r="J82" s="103">
        <v>1550</v>
      </c>
      <c r="K82" s="103">
        <v>1600</v>
      </c>
      <c r="L82" s="103">
        <v>1600</v>
      </c>
    </row>
    <row r="83" spans="1:12" ht="12.75" hidden="1" outlineLevel="3">
      <c r="A83" s="23" t="s">
        <v>94</v>
      </c>
      <c r="B83" s="24"/>
      <c r="C83" s="23"/>
      <c r="D83" s="24">
        <v>625007</v>
      </c>
      <c r="E83" s="102" t="s">
        <v>194</v>
      </c>
      <c r="F83" s="103">
        <v>5796.68</v>
      </c>
      <c r="G83" s="103">
        <v>5565.11</v>
      </c>
      <c r="H83" s="103">
        <v>6420</v>
      </c>
      <c r="I83" s="103">
        <v>6420</v>
      </c>
      <c r="J83" s="103">
        <v>7400</v>
      </c>
      <c r="K83" s="103">
        <v>7600</v>
      </c>
      <c r="L83" s="103">
        <v>7600</v>
      </c>
    </row>
    <row r="84" spans="1:12" ht="12.75" outlineLevel="1">
      <c r="A84" s="23" t="s">
        <v>94</v>
      </c>
      <c r="B84" s="24">
        <v>630</v>
      </c>
      <c r="C84" s="23"/>
      <c r="D84" s="24"/>
      <c r="E84" s="102" t="s">
        <v>210</v>
      </c>
      <c r="F84" s="103">
        <f aca="true" t="shared" si="46" ref="F84:I84">F85+F87+F92+F94</f>
        <v>15637.17</v>
      </c>
      <c r="G84" s="103">
        <f t="shared" si="46"/>
        <v>7793.08</v>
      </c>
      <c r="H84" s="103">
        <f t="shared" si="46"/>
        <v>17760</v>
      </c>
      <c r="I84" s="103">
        <f t="shared" si="46"/>
        <v>17760</v>
      </c>
      <c r="J84" s="103">
        <f aca="true" t="shared" si="47" ref="J84:K84">J85+J87+J92+J94</f>
        <v>18040</v>
      </c>
      <c r="K84" s="103">
        <f t="shared" si="47"/>
        <v>20040</v>
      </c>
      <c r="L84" s="103">
        <f aca="true" t="shared" si="48" ref="L84">L85+L87+L92+L94</f>
        <v>20040</v>
      </c>
    </row>
    <row r="85" spans="1:12" ht="12.75" outlineLevel="2">
      <c r="A85" s="23" t="s">
        <v>94</v>
      </c>
      <c r="B85" s="24"/>
      <c r="C85" s="23" t="s">
        <v>183</v>
      </c>
      <c r="D85" s="24"/>
      <c r="E85" s="102" t="s">
        <v>195</v>
      </c>
      <c r="F85" s="103">
        <f aca="true" t="shared" si="49" ref="F85:L85">F86</f>
        <v>212</v>
      </c>
      <c r="G85" s="103">
        <f t="shared" si="49"/>
        <v>161</v>
      </c>
      <c r="H85" s="103">
        <f t="shared" si="49"/>
        <v>200</v>
      </c>
      <c r="I85" s="103">
        <f t="shared" si="49"/>
        <v>200</v>
      </c>
      <c r="J85" s="103">
        <f t="shared" si="49"/>
        <v>200</v>
      </c>
      <c r="K85" s="103">
        <f t="shared" si="49"/>
        <v>200</v>
      </c>
      <c r="L85" s="103">
        <f t="shared" si="49"/>
        <v>200</v>
      </c>
    </row>
    <row r="86" spans="1:12" ht="12.75" hidden="1" outlineLevel="3">
      <c r="A86" s="23" t="s">
        <v>94</v>
      </c>
      <c r="B86" s="24"/>
      <c r="C86" s="23"/>
      <c r="D86" s="24">
        <v>632005</v>
      </c>
      <c r="E86" s="102" t="s">
        <v>378</v>
      </c>
      <c r="F86" s="103">
        <v>212</v>
      </c>
      <c r="G86" s="103">
        <v>161</v>
      </c>
      <c r="H86" s="103">
        <v>200</v>
      </c>
      <c r="I86" s="103">
        <v>200</v>
      </c>
      <c r="J86" s="103">
        <v>200</v>
      </c>
      <c r="K86" s="103">
        <v>200</v>
      </c>
      <c r="L86" s="103">
        <v>200</v>
      </c>
    </row>
    <row r="87" spans="1:12" ht="12.75" outlineLevel="2" collapsed="1">
      <c r="A87" s="23" t="s">
        <v>94</v>
      </c>
      <c r="B87" s="24"/>
      <c r="C87" s="23" t="s">
        <v>174</v>
      </c>
      <c r="D87" s="24"/>
      <c r="E87" s="102" t="s">
        <v>197</v>
      </c>
      <c r="F87" s="103">
        <f aca="true" t="shared" si="50" ref="F87">SUM(F88:F91)</f>
        <v>4434.52</v>
      </c>
      <c r="G87" s="103">
        <f aca="true" t="shared" si="51" ref="G87:I87">SUM(G88:G91)</f>
        <v>877.0999999999999</v>
      </c>
      <c r="H87" s="103">
        <f t="shared" si="51"/>
        <v>6840</v>
      </c>
      <c r="I87" s="103">
        <f t="shared" si="51"/>
        <v>6840</v>
      </c>
      <c r="J87" s="103">
        <f aca="true" t="shared" si="52" ref="J87">SUM(J88:J91)</f>
        <v>6840</v>
      </c>
      <c r="K87" s="103">
        <f aca="true" t="shared" si="53" ref="K87:L87">SUM(K88:K91)</f>
        <v>8340</v>
      </c>
      <c r="L87" s="103">
        <f t="shared" si="53"/>
        <v>8340</v>
      </c>
    </row>
    <row r="88" spans="1:12" ht="12.75" hidden="1" outlineLevel="3">
      <c r="A88" s="23" t="s">
        <v>94</v>
      </c>
      <c r="B88" s="25"/>
      <c r="C88" s="25"/>
      <c r="D88" s="24">
        <v>633004</v>
      </c>
      <c r="E88" s="102" t="s">
        <v>299</v>
      </c>
      <c r="F88" s="103">
        <v>64.94</v>
      </c>
      <c r="G88" s="103">
        <v>41.8</v>
      </c>
      <c r="H88" s="103">
        <v>100</v>
      </c>
      <c r="I88" s="103">
        <v>100</v>
      </c>
      <c r="J88" s="103">
        <v>100</v>
      </c>
      <c r="K88" s="103">
        <v>100</v>
      </c>
      <c r="L88" s="103">
        <v>100</v>
      </c>
    </row>
    <row r="89" spans="1:12" ht="12.75" hidden="1" outlineLevel="3">
      <c r="A89" s="23" t="s">
        <v>94</v>
      </c>
      <c r="B89" s="25"/>
      <c r="C89" s="25"/>
      <c r="D89" s="24">
        <v>633006</v>
      </c>
      <c r="E89" s="102" t="s">
        <v>3</v>
      </c>
      <c r="F89" s="103">
        <v>4030.59</v>
      </c>
      <c r="G89" s="103">
        <v>621.25</v>
      </c>
      <c r="H89" s="103">
        <v>5390</v>
      </c>
      <c r="I89" s="103">
        <v>5390</v>
      </c>
      <c r="J89" s="103">
        <v>5390</v>
      </c>
      <c r="K89" s="103">
        <v>6840</v>
      </c>
      <c r="L89" s="103">
        <v>6840</v>
      </c>
    </row>
    <row r="90" spans="1:12" ht="12.75" hidden="1" outlineLevel="3">
      <c r="A90" s="23" t="s">
        <v>94</v>
      </c>
      <c r="B90" s="24"/>
      <c r="C90" s="23"/>
      <c r="D90" s="24">
        <v>633009</v>
      </c>
      <c r="E90" s="102" t="s">
        <v>199</v>
      </c>
      <c r="F90" s="103">
        <v>208.73</v>
      </c>
      <c r="G90" s="103">
        <v>24</v>
      </c>
      <c r="H90" s="103">
        <v>1000</v>
      </c>
      <c r="I90" s="103">
        <v>1000</v>
      </c>
      <c r="J90" s="103">
        <v>1000</v>
      </c>
      <c r="K90" s="103">
        <v>1000</v>
      </c>
      <c r="L90" s="103">
        <v>1000</v>
      </c>
    </row>
    <row r="91" spans="1:12" ht="12.75" hidden="1" outlineLevel="3">
      <c r="A91" s="23" t="s">
        <v>94</v>
      </c>
      <c r="B91" s="24"/>
      <c r="C91" s="23"/>
      <c r="D91" s="24">
        <v>633011</v>
      </c>
      <c r="E91" s="102" t="s">
        <v>300</v>
      </c>
      <c r="F91" s="103">
        <v>130.26</v>
      </c>
      <c r="G91" s="103">
        <v>190.05</v>
      </c>
      <c r="H91" s="103">
        <v>350</v>
      </c>
      <c r="I91" s="103">
        <v>350</v>
      </c>
      <c r="J91" s="103">
        <v>350</v>
      </c>
      <c r="K91" s="103">
        <v>400</v>
      </c>
      <c r="L91" s="103">
        <v>400</v>
      </c>
    </row>
    <row r="92" spans="1:12" ht="12.75" outlineLevel="2" collapsed="1">
      <c r="A92" s="23" t="s">
        <v>94</v>
      </c>
      <c r="B92" s="24"/>
      <c r="C92" s="23" t="s">
        <v>178</v>
      </c>
      <c r="D92" s="24"/>
      <c r="E92" s="102" t="s">
        <v>301</v>
      </c>
      <c r="F92" s="103">
        <f aca="true" t="shared" si="54" ref="F92:L92">F93</f>
        <v>0</v>
      </c>
      <c r="G92" s="103">
        <f t="shared" si="54"/>
        <v>0</v>
      </c>
      <c r="H92" s="103">
        <f t="shared" si="54"/>
        <v>600</v>
      </c>
      <c r="I92" s="103">
        <f t="shared" si="54"/>
        <v>600</v>
      </c>
      <c r="J92" s="103">
        <f t="shared" si="54"/>
        <v>600</v>
      </c>
      <c r="K92" s="103">
        <f t="shared" si="54"/>
        <v>600</v>
      </c>
      <c r="L92" s="103">
        <f t="shared" si="54"/>
        <v>600</v>
      </c>
    </row>
    <row r="93" spans="1:12" ht="12.75" hidden="1" outlineLevel="3">
      <c r="A93" s="23" t="s">
        <v>94</v>
      </c>
      <c r="B93" s="25"/>
      <c r="C93" s="25"/>
      <c r="D93" s="24">
        <v>634004</v>
      </c>
      <c r="E93" s="102" t="s">
        <v>393</v>
      </c>
      <c r="F93" s="103">
        <v>0</v>
      </c>
      <c r="G93" s="103">
        <v>0</v>
      </c>
      <c r="H93" s="103">
        <v>600</v>
      </c>
      <c r="I93" s="103">
        <v>600</v>
      </c>
      <c r="J93" s="103">
        <v>600</v>
      </c>
      <c r="K93" s="103">
        <v>600</v>
      </c>
      <c r="L93" s="103">
        <v>600</v>
      </c>
    </row>
    <row r="94" spans="1:12" ht="12.75" outlineLevel="2" collapsed="1">
      <c r="A94" s="23" t="s">
        <v>94</v>
      </c>
      <c r="B94" s="24"/>
      <c r="C94" s="23" t="s">
        <v>168</v>
      </c>
      <c r="D94" s="24"/>
      <c r="E94" s="102" t="s">
        <v>206</v>
      </c>
      <c r="F94" s="103">
        <f aca="true" t="shared" si="55" ref="F94:I94">SUM(F95:F100)</f>
        <v>10990.65</v>
      </c>
      <c r="G94" s="103">
        <f t="shared" si="55"/>
        <v>6754.9800000000005</v>
      </c>
      <c r="H94" s="103">
        <f t="shared" si="55"/>
        <v>10120</v>
      </c>
      <c r="I94" s="103">
        <f t="shared" si="55"/>
        <v>10120</v>
      </c>
      <c r="J94" s="103">
        <f aca="true" t="shared" si="56" ref="J94:K94">SUM(J95:J100)</f>
        <v>10400</v>
      </c>
      <c r="K94" s="103">
        <f t="shared" si="56"/>
        <v>10900</v>
      </c>
      <c r="L94" s="103">
        <f aca="true" t="shared" si="57" ref="L94">SUM(L95:L100)</f>
        <v>10900</v>
      </c>
    </row>
    <row r="95" spans="1:12" ht="12.75" hidden="1" outlineLevel="3">
      <c r="A95" s="23" t="s">
        <v>94</v>
      </c>
      <c r="B95" s="24"/>
      <c r="C95" s="23"/>
      <c r="D95" s="24">
        <v>637002</v>
      </c>
      <c r="E95" s="102" t="s">
        <v>14</v>
      </c>
      <c r="F95" s="103">
        <v>1556</v>
      </c>
      <c r="G95" s="103">
        <v>0</v>
      </c>
      <c r="H95" s="103">
        <v>1000</v>
      </c>
      <c r="I95" s="103">
        <v>1000</v>
      </c>
      <c r="J95" s="103">
        <v>1000</v>
      </c>
      <c r="K95" s="103">
        <v>1000</v>
      </c>
      <c r="L95" s="103">
        <v>1000</v>
      </c>
    </row>
    <row r="96" spans="1:12" ht="12.75" hidden="1" outlineLevel="3">
      <c r="A96" s="23" t="s">
        <v>94</v>
      </c>
      <c r="B96" s="24"/>
      <c r="C96" s="23"/>
      <c r="D96" s="24">
        <v>637004</v>
      </c>
      <c r="E96" s="102" t="s">
        <v>208</v>
      </c>
      <c r="F96" s="103">
        <v>0</v>
      </c>
      <c r="G96" s="103">
        <v>0</v>
      </c>
      <c r="H96" s="103">
        <v>1000</v>
      </c>
      <c r="I96" s="103">
        <v>1000</v>
      </c>
      <c r="J96" s="103">
        <v>1000</v>
      </c>
      <c r="K96" s="103">
        <v>1000</v>
      </c>
      <c r="L96" s="103">
        <v>1000</v>
      </c>
    </row>
    <row r="97" spans="1:12" ht="12.75" hidden="1" outlineLevel="3">
      <c r="A97" s="23" t="s">
        <v>94</v>
      </c>
      <c r="B97" s="24"/>
      <c r="C97" s="23"/>
      <c r="D97" s="24">
        <v>637006</v>
      </c>
      <c r="E97" s="102" t="s">
        <v>458</v>
      </c>
      <c r="F97" s="103">
        <v>0</v>
      </c>
      <c r="G97" s="103">
        <v>583.69</v>
      </c>
      <c r="H97" s="103">
        <v>600</v>
      </c>
      <c r="I97" s="103">
        <v>600</v>
      </c>
      <c r="J97" s="103">
        <v>600</v>
      </c>
      <c r="K97" s="103">
        <v>600</v>
      </c>
      <c r="L97" s="103">
        <v>600</v>
      </c>
    </row>
    <row r="98" spans="1:12" ht="12.75" hidden="1" outlineLevel="3">
      <c r="A98" s="23" t="s">
        <v>94</v>
      </c>
      <c r="B98" s="24"/>
      <c r="C98" s="23"/>
      <c r="D98" s="24">
        <v>637007</v>
      </c>
      <c r="E98" s="102" t="s">
        <v>1</v>
      </c>
      <c r="F98" s="103">
        <v>0</v>
      </c>
      <c r="G98" s="103">
        <v>0</v>
      </c>
      <c r="H98" s="103">
        <v>100</v>
      </c>
      <c r="I98" s="103">
        <v>100</v>
      </c>
      <c r="J98" s="103">
        <v>100</v>
      </c>
      <c r="K98" s="103">
        <v>100</v>
      </c>
      <c r="L98" s="103">
        <v>100</v>
      </c>
    </row>
    <row r="99" spans="1:12" ht="12.75" hidden="1" outlineLevel="3">
      <c r="A99" s="23" t="s">
        <v>94</v>
      </c>
      <c r="B99" s="24"/>
      <c r="C99" s="23"/>
      <c r="D99" s="24">
        <v>637014</v>
      </c>
      <c r="E99" s="102" t="s">
        <v>20</v>
      </c>
      <c r="F99" s="103">
        <v>8178.65</v>
      </c>
      <c r="G99" s="103">
        <v>5244</v>
      </c>
      <c r="H99" s="103">
        <v>6000</v>
      </c>
      <c r="I99" s="103">
        <v>6000</v>
      </c>
      <c r="J99" s="103">
        <v>6000</v>
      </c>
      <c r="K99" s="103">
        <v>6500</v>
      </c>
      <c r="L99" s="103">
        <v>6500</v>
      </c>
    </row>
    <row r="100" spans="1:12" ht="12.75" hidden="1" outlineLevel="3">
      <c r="A100" s="23" t="s">
        <v>94</v>
      </c>
      <c r="B100" s="24"/>
      <c r="C100" s="23"/>
      <c r="D100" s="24">
        <v>637016</v>
      </c>
      <c r="E100" s="102" t="s">
        <v>53</v>
      </c>
      <c r="F100" s="103">
        <f>1123.45+132.55</f>
        <v>1256</v>
      </c>
      <c r="G100" s="103">
        <v>927.29</v>
      </c>
      <c r="H100" s="103">
        <v>1420</v>
      </c>
      <c r="I100" s="103">
        <v>1420</v>
      </c>
      <c r="J100" s="103">
        <v>1700</v>
      </c>
      <c r="K100" s="103">
        <v>1700</v>
      </c>
      <c r="L100" s="103">
        <v>1700</v>
      </c>
    </row>
    <row r="101" spans="1:12" ht="12.75">
      <c r="A101" s="85"/>
      <c r="B101" s="106"/>
      <c r="C101" s="106"/>
      <c r="D101" s="106"/>
      <c r="E101" s="106"/>
      <c r="F101" s="112"/>
      <c r="G101" s="112"/>
      <c r="H101" s="112"/>
      <c r="I101" s="112"/>
      <c r="J101" s="112"/>
      <c r="K101" s="112"/>
      <c r="L101" s="112"/>
    </row>
    <row r="102" spans="1:12" ht="18.75">
      <c r="A102" s="186" t="s">
        <v>55</v>
      </c>
      <c r="B102" s="186"/>
      <c r="C102" s="186"/>
      <c r="D102" s="186"/>
      <c r="E102" s="186"/>
      <c r="F102" s="73">
        <f aca="true" t="shared" si="58" ref="F102:I102">F7</f>
        <v>906728.53</v>
      </c>
      <c r="G102" s="73">
        <f t="shared" si="58"/>
        <v>1069558.3499999999</v>
      </c>
      <c r="H102" s="73">
        <f t="shared" si="58"/>
        <v>1215549</v>
      </c>
      <c r="I102" s="73">
        <f t="shared" si="58"/>
        <v>1215549</v>
      </c>
      <c r="J102" s="73">
        <f>J7</f>
        <v>1341940</v>
      </c>
      <c r="K102" s="73">
        <f>K7</f>
        <v>1451030</v>
      </c>
      <c r="L102" s="73">
        <f>L7</f>
        <v>1451030</v>
      </c>
    </row>
    <row r="103" spans="1:12" ht="12.75">
      <c r="A103" s="85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1:12" ht="30" customHeight="1">
      <c r="A104" s="187" t="s">
        <v>40</v>
      </c>
      <c r="B104" s="187"/>
      <c r="C104" s="187"/>
      <c r="D104" s="187"/>
      <c r="E104" s="187"/>
      <c r="F104" s="10" t="s">
        <v>495</v>
      </c>
      <c r="G104" s="10" t="s">
        <v>557</v>
      </c>
      <c r="H104" s="10" t="s">
        <v>558</v>
      </c>
      <c r="I104" s="10" t="s">
        <v>559</v>
      </c>
      <c r="J104" s="10" t="s">
        <v>484</v>
      </c>
      <c r="K104" s="10" t="s">
        <v>496</v>
      </c>
      <c r="L104" s="10" t="s">
        <v>560</v>
      </c>
    </row>
    <row r="105" spans="1:12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1:12" ht="12.75" customHeight="1" hidden="1" outlineLevel="3">
      <c r="A106" s="32"/>
      <c r="B106" s="113"/>
      <c r="C106" s="32"/>
      <c r="D106" s="35"/>
      <c r="E106" s="35"/>
      <c r="F106" s="114"/>
      <c r="G106" s="114"/>
      <c r="H106" s="114"/>
      <c r="I106" s="114"/>
      <c r="J106" s="114"/>
      <c r="K106" s="114"/>
      <c r="L106" s="114"/>
    </row>
    <row r="107" spans="1:12" ht="18.75" collapsed="1">
      <c r="A107" s="170" t="s">
        <v>162</v>
      </c>
      <c r="B107" s="170"/>
      <c r="C107" s="170"/>
      <c r="D107" s="170"/>
      <c r="E107" s="170"/>
      <c r="F107" s="108">
        <f aca="true" t="shared" si="59" ref="F107:L107">F108</f>
        <v>0</v>
      </c>
      <c r="G107" s="108">
        <f t="shared" si="59"/>
        <v>0</v>
      </c>
      <c r="H107" s="108">
        <f t="shared" si="59"/>
        <v>0</v>
      </c>
      <c r="I107" s="108">
        <f t="shared" si="59"/>
        <v>0</v>
      </c>
      <c r="J107" s="108">
        <f t="shared" si="59"/>
        <v>0</v>
      </c>
      <c r="K107" s="108">
        <f t="shared" si="59"/>
        <v>0</v>
      </c>
      <c r="L107" s="108">
        <f t="shared" si="59"/>
        <v>0</v>
      </c>
    </row>
    <row r="108" spans="1:12" ht="15.75">
      <c r="A108" s="169" t="s">
        <v>72</v>
      </c>
      <c r="B108" s="169"/>
      <c r="C108" s="169"/>
      <c r="D108" s="149" t="s">
        <v>42</v>
      </c>
      <c r="E108" s="149"/>
      <c r="F108" s="101">
        <f aca="true" t="shared" si="60" ref="F108:L110">F109</f>
        <v>0</v>
      </c>
      <c r="G108" s="101">
        <f t="shared" si="60"/>
        <v>0</v>
      </c>
      <c r="H108" s="101">
        <f t="shared" si="60"/>
        <v>0</v>
      </c>
      <c r="I108" s="101">
        <f t="shared" si="60"/>
        <v>0</v>
      </c>
      <c r="J108" s="101">
        <f t="shared" si="60"/>
        <v>0</v>
      </c>
      <c r="K108" s="101">
        <f t="shared" si="60"/>
        <v>0</v>
      </c>
      <c r="L108" s="101">
        <f t="shared" si="60"/>
        <v>0</v>
      </c>
    </row>
    <row r="109" spans="1:12" ht="12.75" customHeight="1" outlineLevel="1">
      <c r="A109" s="23" t="s">
        <v>181</v>
      </c>
      <c r="B109" s="24">
        <v>710</v>
      </c>
      <c r="C109" s="23"/>
      <c r="D109" s="24"/>
      <c r="E109" s="22" t="s">
        <v>279</v>
      </c>
      <c r="F109" s="103">
        <f t="shared" si="60"/>
        <v>0</v>
      </c>
      <c r="G109" s="103">
        <f t="shared" si="60"/>
        <v>0</v>
      </c>
      <c r="H109" s="103">
        <f t="shared" si="60"/>
        <v>0</v>
      </c>
      <c r="I109" s="103">
        <f t="shared" si="60"/>
        <v>0</v>
      </c>
      <c r="J109" s="103">
        <f t="shared" si="60"/>
        <v>0</v>
      </c>
      <c r="K109" s="103">
        <f t="shared" si="60"/>
        <v>0</v>
      </c>
      <c r="L109" s="103">
        <f t="shared" si="60"/>
        <v>0</v>
      </c>
    </row>
    <row r="110" spans="1:12" ht="12.75" customHeight="1" outlineLevel="2">
      <c r="A110" s="23" t="s">
        <v>181</v>
      </c>
      <c r="B110" s="24"/>
      <c r="C110" s="24">
        <v>713</v>
      </c>
      <c r="D110" s="24"/>
      <c r="E110" s="102" t="s">
        <v>307</v>
      </c>
      <c r="F110" s="103">
        <f t="shared" si="60"/>
        <v>0</v>
      </c>
      <c r="G110" s="103">
        <f t="shared" si="60"/>
        <v>0</v>
      </c>
      <c r="H110" s="103">
        <f t="shared" si="60"/>
        <v>0</v>
      </c>
      <c r="I110" s="103">
        <f t="shared" si="60"/>
        <v>0</v>
      </c>
      <c r="J110" s="103">
        <f t="shared" si="60"/>
        <v>0</v>
      </c>
      <c r="K110" s="103">
        <f t="shared" si="60"/>
        <v>0</v>
      </c>
      <c r="L110" s="103">
        <f t="shared" si="60"/>
        <v>0</v>
      </c>
    </row>
    <row r="111" spans="1:12" ht="12.75" customHeight="1" hidden="1" outlineLevel="3">
      <c r="A111" s="23" t="s">
        <v>181</v>
      </c>
      <c r="B111" s="24"/>
      <c r="C111" s="24"/>
      <c r="D111" s="24">
        <v>713003</v>
      </c>
      <c r="E111" s="102" t="s">
        <v>452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</row>
    <row r="112" spans="1:12" ht="12.75" customHeight="1">
      <c r="A112" s="32"/>
      <c r="B112" s="33"/>
      <c r="C112" s="33"/>
      <c r="D112" s="33"/>
      <c r="E112" s="113"/>
      <c r="F112" s="114"/>
      <c r="G112" s="114"/>
      <c r="H112" s="114"/>
      <c r="I112" s="114"/>
      <c r="J112" s="114"/>
      <c r="K112" s="114"/>
      <c r="L112" s="114"/>
    </row>
    <row r="113" spans="1:12" ht="18.75">
      <c r="A113" s="186" t="s">
        <v>56</v>
      </c>
      <c r="B113" s="186"/>
      <c r="C113" s="186"/>
      <c r="D113" s="186"/>
      <c r="E113" s="186"/>
      <c r="F113" s="73">
        <f aca="true" t="shared" si="61" ref="F113:I113">F107</f>
        <v>0</v>
      </c>
      <c r="G113" s="73">
        <f t="shared" si="61"/>
        <v>0</v>
      </c>
      <c r="H113" s="73">
        <f t="shared" si="61"/>
        <v>0</v>
      </c>
      <c r="I113" s="73">
        <f t="shared" si="61"/>
        <v>0</v>
      </c>
      <c r="J113" s="73">
        <f aca="true" t="shared" si="62" ref="J113:L113">J107</f>
        <v>0</v>
      </c>
      <c r="K113" s="73">
        <f aca="true" t="shared" si="63" ref="K113">K107</f>
        <v>0</v>
      </c>
      <c r="L113" s="73">
        <f t="shared" si="62"/>
        <v>0</v>
      </c>
    </row>
    <row r="114" spans="1:12" s="3" customFormat="1" ht="15.75">
      <c r="A114" s="164" t="s">
        <v>394</v>
      </c>
      <c r="B114" s="164"/>
      <c r="C114" s="164"/>
      <c r="D114" s="164"/>
      <c r="E114" s="164"/>
      <c r="F114" s="72">
        <f aca="true" t="shared" si="64" ref="F114:I114">F102+F113</f>
        <v>906728.53</v>
      </c>
      <c r="G114" s="72">
        <f t="shared" si="64"/>
        <v>1069558.3499999999</v>
      </c>
      <c r="H114" s="72">
        <f t="shared" si="64"/>
        <v>1215549</v>
      </c>
      <c r="I114" s="72">
        <f t="shared" si="64"/>
        <v>1215549</v>
      </c>
      <c r="J114" s="72">
        <f aca="true" t="shared" si="65" ref="J114:L114">J102+J113</f>
        <v>1341940</v>
      </c>
      <c r="K114" s="72">
        <f aca="true" t="shared" si="66" ref="K114">K102+K113</f>
        <v>1451030</v>
      </c>
      <c r="L114" s="72">
        <f t="shared" si="65"/>
        <v>1451030</v>
      </c>
    </row>
    <row r="115" spans="1:12" ht="12.75">
      <c r="A115" s="85"/>
      <c r="B115" s="106"/>
      <c r="C115" s="106"/>
      <c r="D115" s="106"/>
      <c r="E115" s="106"/>
      <c r="F115" s="112"/>
      <c r="G115" s="112"/>
      <c r="H115" s="112"/>
      <c r="I115" s="112"/>
      <c r="J115" s="112"/>
      <c r="K115" s="112"/>
      <c r="L115" s="112"/>
    </row>
    <row r="117" ht="12.75">
      <c r="A117" s="18" t="s">
        <v>363</v>
      </c>
    </row>
    <row r="119" ht="12.75">
      <c r="A119" s="18" t="s">
        <v>561</v>
      </c>
    </row>
  </sheetData>
  <mergeCells count="13">
    <mergeCell ref="A114:E114"/>
    <mergeCell ref="A8:C8"/>
    <mergeCell ref="A1:L1"/>
    <mergeCell ref="B2:H2"/>
    <mergeCell ref="A3:E3"/>
    <mergeCell ref="B4:H4"/>
    <mergeCell ref="A7:E7"/>
    <mergeCell ref="A104:E104"/>
    <mergeCell ref="A113:E113"/>
    <mergeCell ref="A108:C108"/>
    <mergeCell ref="A107:E107"/>
    <mergeCell ref="A71:C71"/>
    <mergeCell ref="A102:E102"/>
  </mergeCells>
  <printOptions/>
  <pageMargins left="0.2" right="0.1968503937007874" top="0.26" bottom="0.25" header="0.11811023622047245" footer="0.11811023622047245"/>
  <pageSetup fitToHeight="0" fitToWidth="1" horizontalDpi="600" verticalDpi="600" orientation="landscape" paperSize="9" scale="87" r:id="rId1"/>
  <ignoredErrors>
    <ignoredError sqref="C54 C89:C94 C35:C38 C42:C46 C75:C87 C12:C28 C50:C51 C30:C33" numberStoredAsText="1"/>
    <ignoredError sqref="A99:A101 A72:A98" twoDigitTextYear="1"/>
    <ignoredError sqref="J11 J74 J14 J77 G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Tomáš Káčer</cp:lastModifiedBy>
  <cp:lastPrinted>2021-11-30T20:07:51Z</cp:lastPrinted>
  <dcterms:created xsi:type="dcterms:W3CDTF">2009-11-30T09:01:25Z</dcterms:created>
  <dcterms:modified xsi:type="dcterms:W3CDTF">2021-11-30T20:08:00Z</dcterms:modified>
  <cp:category/>
  <cp:version/>
  <cp:contentType/>
  <cp:contentStatus/>
</cp:coreProperties>
</file>